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6E53C504-088D-431F-B4EA-62A6C6B567E5}" xr6:coauthVersionLast="47" xr6:coauthVersionMax="47" xr10:uidLastSave="{00000000-0000-0000-0000-000000000000}"/>
  <bookViews>
    <workbookView xWindow="-120" yWindow="-120" windowWidth="15600" windowHeight="11160" firstSheet="2" activeTab="2" xr2:uid="{00000000-000D-0000-FFFF-FFFF00000000}"/>
  </bookViews>
  <sheets>
    <sheet name="EJECUCION PRESUPUESTARIA" sheetId="2" r:id="rId1"/>
    <sheet name="CXPAGAR OCTUBRE" sheetId="5" r:id="rId2"/>
    <sheet name="BALANCE GENERAL" sheetId="12" r:id="rId3"/>
  </sheets>
  <externalReferences>
    <externalReference r:id="rId4"/>
    <externalReference r:id="rId5"/>
    <externalReference r:id="rId6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5" i="12" l="1"/>
  <c r="H37" i="12"/>
  <c r="H47" i="12" s="1"/>
  <c r="H31" i="12"/>
  <c r="F30" i="12"/>
  <c r="F29" i="12"/>
  <c r="F31" i="12" s="1"/>
  <c r="F37" i="12" s="1"/>
  <c r="F47" i="12" s="1"/>
  <c r="H23" i="12"/>
  <c r="F22" i="12"/>
  <c r="F21" i="12"/>
  <c r="F20" i="12"/>
  <c r="F23" i="12" s="1"/>
  <c r="H17" i="12"/>
  <c r="H25" i="12" s="1"/>
  <c r="F16" i="12"/>
  <c r="F15" i="12"/>
  <c r="F14" i="12"/>
  <c r="F17" i="12" s="1"/>
  <c r="H11" i="12"/>
  <c r="C5" i="12"/>
  <c r="F25" i="12" l="1"/>
  <c r="I47" i="12" s="1"/>
  <c r="F192" i="5" l="1"/>
  <c r="O9" i="2" l="1"/>
  <c r="N9" i="2" l="1"/>
  <c r="P7" i="2" l="1"/>
  <c r="M9" i="2" l="1"/>
  <c r="P57" i="2" l="1"/>
  <c r="P58" i="2"/>
  <c r="P59" i="2"/>
  <c r="P60" i="2"/>
  <c r="P61" i="2"/>
  <c r="P62" i="2"/>
  <c r="P63" i="2"/>
  <c r="P64" i="2"/>
  <c r="P66" i="2"/>
  <c r="P67" i="2"/>
  <c r="P68" i="2"/>
  <c r="P69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31" i="2"/>
  <c r="P32" i="2"/>
  <c r="P33" i="2"/>
  <c r="P34" i="2"/>
  <c r="P35" i="2"/>
  <c r="P36" i="2"/>
  <c r="P37" i="2"/>
  <c r="P38" i="2"/>
  <c r="P21" i="2"/>
  <c r="P22" i="2"/>
  <c r="P23" i="2"/>
  <c r="P24" i="2"/>
  <c r="P25" i="2"/>
  <c r="P26" i="2"/>
  <c r="P27" i="2"/>
  <c r="P28" i="2"/>
  <c r="P15" i="2"/>
  <c r="P16" i="2"/>
  <c r="P17" i="2"/>
  <c r="P18" i="2"/>
  <c r="M55" i="2"/>
  <c r="N55" i="2"/>
  <c r="O55" i="2"/>
  <c r="M29" i="2"/>
  <c r="N29" i="2"/>
  <c r="O29" i="2"/>
  <c r="M19" i="2"/>
  <c r="N19" i="2"/>
  <c r="O19" i="2"/>
  <c r="M13" i="2"/>
  <c r="N13" i="2"/>
  <c r="O13" i="2"/>
  <c r="P14" i="2"/>
  <c r="O86" i="2" l="1"/>
  <c r="N86" i="2"/>
  <c r="P13" i="2"/>
  <c r="L19" i="2" l="1"/>
  <c r="L13" i="2"/>
  <c r="L9" i="2"/>
  <c r="K9" i="2" l="1"/>
  <c r="K19" i="2" l="1"/>
  <c r="K13" i="2"/>
  <c r="J9" i="2"/>
  <c r="J55" i="2" l="1"/>
  <c r="K55" i="2"/>
  <c r="L55" i="2"/>
  <c r="K29" i="2"/>
  <c r="L29" i="2"/>
  <c r="J29" i="2"/>
  <c r="J19" i="2"/>
  <c r="J13" i="2"/>
  <c r="J86" i="2" l="1"/>
  <c r="L86" i="2"/>
  <c r="I9" i="2"/>
  <c r="I55" i="2"/>
  <c r="I29" i="2"/>
  <c r="I19" i="2"/>
  <c r="I13" i="2"/>
  <c r="H55" i="2" l="1"/>
  <c r="H29" i="2"/>
  <c r="H19" i="2"/>
  <c r="H13" i="2"/>
  <c r="H9" i="2"/>
  <c r="H86" i="2" l="1"/>
  <c r="G9" i="2"/>
  <c r="G55" i="2"/>
  <c r="G29" i="2"/>
  <c r="G19" i="2"/>
  <c r="G13" i="2"/>
  <c r="P8" i="2"/>
  <c r="F55" i="2"/>
  <c r="F29" i="2"/>
  <c r="F19" i="2"/>
  <c r="F13" i="2"/>
  <c r="D9" i="2"/>
  <c r="E9" i="2"/>
  <c r="F9" i="2"/>
  <c r="F86" i="2" l="1"/>
  <c r="P9" i="2"/>
  <c r="E55" i="2"/>
  <c r="E29" i="2"/>
  <c r="E19" i="2"/>
  <c r="E13" i="2"/>
  <c r="E86" i="2" l="1"/>
  <c r="B55" i="2"/>
  <c r="B29" i="2"/>
  <c r="B19" i="2"/>
  <c r="B13" i="2"/>
  <c r="D29" i="2" l="1"/>
  <c r="D19" i="2"/>
  <c r="D13" i="2"/>
  <c r="D55" i="2"/>
  <c r="C55" i="2"/>
  <c r="D86" i="2" l="1"/>
  <c r="C86" i="2" l="1"/>
  <c r="P65" i="2"/>
  <c r="B65" i="2"/>
  <c r="B86" i="2" s="1"/>
  <c r="I86" i="2"/>
  <c r="K86" i="2"/>
  <c r="M86" i="2"/>
  <c r="P20" i="2"/>
  <c r="P19" i="2" s="1"/>
  <c r="P30" i="2"/>
  <c r="P29" i="2" s="1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6" i="2"/>
  <c r="P55" i="2" s="1"/>
  <c r="P39" i="2" l="1"/>
  <c r="G86" i="2"/>
  <c r="P70" i="2"/>
  <c r="P86" i="2" l="1"/>
</calcChain>
</file>

<file path=xl/sharedStrings.xml><?xml version="1.0" encoding="utf-8"?>
<sst xmlns="http://schemas.openxmlformats.org/spreadsheetml/2006/main" count="922" uniqueCount="540">
  <si>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</si>
  <si>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</si>
  <si>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</si>
  <si>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</si>
  <si>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</si>
  <si>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</si>
  <si>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</si>
  <si>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</si>
  <si>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</si>
  <si>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</si>
  <si>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</si>
  <si>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</si>
  <si>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</si>
  <si>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</si>
  <si>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</si>
  <si>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</si>
  <si>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</si>
  <si>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</si>
  <si>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</si>
  <si>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</si>
  <si>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</si>
  <si>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</si>
  <si>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</si>
  <si>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</si>
  <si>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</si>
  <si>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</si>
  <si>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</si>
  <si>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</si>
  <si>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</si>
  <si>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</si>
  <si>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</si>
  <si>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</si>
  <si>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</si>
  <si>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</si>
  <si>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</si>
  <si>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</si>
  <si>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</si>
  <si>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</si>
  <si>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</si>
  <si>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</si>
  <si>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</si>
  <si>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</si>
  <si>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</si>
  <si>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</si>
  <si>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</si>
  <si>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</si>
  <si>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</si>
  <si>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</si>
  <si>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</si>
  <si>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</si>
  <si>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</si>
  <si>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</si>
  <si>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</si>
  <si>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</si>
  <si>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</si>
  <si>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</si>
  <si>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</si>
  <si>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</si>
  <si>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</si>
  <si>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</si>
  <si>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</si>
  <si>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</si>
  <si>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</si>
  <si>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</si>
  <si>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</si>
  <si>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</si>
  <si>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</si>
  <si>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</si>
  <si>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</si>
  <si>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</si>
  <si>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</si>
  <si>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</si>
  <si>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</si>
  <si>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</si>
  <si>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</si>
  <si>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</si>
  <si>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</si>
  <si>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</si>
  <si>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</si>
  <si>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</si>
  <si>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</si>
  <si>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</si>
  <si>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</si>
  <si>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</si>
  <si>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SERVICIO REGIONAL DE SALUD NORCENTRAL   </t>
  </si>
  <si>
    <t>Noviembre  2023</t>
  </si>
  <si>
    <t xml:space="preserve">   TOTAL  </t>
  </si>
  <si>
    <t xml:space="preserve">                                                             HOSPITAL PROVINCIAL RICARDO LIMARDO</t>
  </si>
  <si>
    <t xml:space="preserve"> INGRESOS FR EN RD$0</t>
  </si>
  <si>
    <t>REALIZADO POR:</t>
  </si>
  <si>
    <t>LIC. MIRIAM MELENDEZ</t>
  </si>
  <si>
    <t>ENC. CONTABILIDAD</t>
  </si>
  <si>
    <t>REVISADO POR:</t>
  </si>
  <si>
    <t>LIC. FABIO MARTINEZ</t>
  </si>
  <si>
    <t>ADMINISTRADOR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</si>
  <si>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</si>
  <si>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</si>
  <si>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</si>
  <si>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</si>
  <si>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</si>
  <si>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</si>
  <si>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</si>
  <si>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</si>
  <si>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</si>
  <si>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</si>
  <si>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</si>
  <si>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</si>
  <si>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</si>
  <si>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</si>
  <si>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Diciembre  2024</t>
  </si>
  <si>
    <t>DR. JOHNNY HERNANDEZ</t>
  </si>
  <si>
    <t xml:space="preserve">HOSPITAL PROVINCIAL RICARDO LIMARDO 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</si>
  <si>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</si>
  <si>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</si>
  <si>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</si>
  <si>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</si>
  <si>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</si>
  <si>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</si>
  <si>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</si>
  <si>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60 dias</t>
  </si>
  <si>
    <t>NEYDA MERCEDES CRUZ LANTIGUA</t>
  </si>
  <si>
    <t>JUAN LUIS ALMONTE REYES</t>
  </si>
  <si>
    <t>ALIMENTOS Y OTROS</t>
  </si>
  <si>
    <t>DOMINGO CASTILLO</t>
  </si>
  <si>
    <t>ALIMENTOS</t>
  </si>
  <si>
    <t>CEDUCOMPP SRL</t>
  </si>
  <si>
    <t>MAT. OFICINA</t>
  </si>
  <si>
    <t>PLASTICOS</t>
  </si>
  <si>
    <t>B1500000108</t>
  </si>
  <si>
    <t>JOSE SEVERINO PERALTA</t>
  </si>
  <si>
    <t>BIONUCLEAR S.A</t>
  </si>
  <si>
    <t>MAT. MEDICO QX</t>
  </si>
  <si>
    <t>30 dias</t>
  </si>
  <si>
    <t>TELECABLE CETRAL PUERTO PLATA</t>
  </si>
  <si>
    <t>SERVICIO INTENET</t>
  </si>
  <si>
    <t>MEDICAMENTOS</t>
  </si>
  <si>
    <t>BRENMARFA IMPORT SRL</t>
  </si>
  <si>
    <t>SANOZ FARMACEUTICA SRL</t>
  </si>
  <si>
    <t>ALAT SALUD SRL</t>
  </si>
  <si>
    <t>GERENFAR SRL</t>
  </si>
  <si>
    <t>REACTIVOS</t>
  </si>
  <si>
    <t>OXAC SRL</t>
  </si>
  <si>
    <t>CRUZ AYALA SRL</t>
  </si>
  <si>
    <t>ALMANZAR ESTEVEZ SRL</t>
  </si>
  <si>
    <t>ROFASA FARMA</t>
  </si>
  <si>
    <t>BIO-NOVA SRL</t>
  </si>
  <si>
    <t>SERVICIOS E INSTALACIONES TECNICAS SRL</t>
  </si>
  <si>
    <t>B1500000213</t>
  </si>
  <si>
    <t>MAT. ODONTOLOGIA</t>
  </si>
  <si>
    <t>SILVER PHARMA SRL</t>
  </si>
  <si>
    <t>GRUPO FARMACEUTICO CAR-M</t>
  </si>
  <si>
    <t>MEDICAMENTOS Y OTROS</t>
  </si>
  <si>
    <t>PRODUCTOS MEDICONALES SRL</t>
  </si>
  <si>
    <t>SOLUCIONES &amp; TECNOLOGIAS HABILES SRL</t>
  </si>
  <si>
    <t>ALQUILER COPIADORA ALMACEN</t>
  </si>
  <si>
    <t>ALQUILER COPIADORA LABORATORIO</t>
  </si>
  <si>
    <t>ALQUILER COPIADORA AUDITORIA MEDICA</t>
  </si>
  <si>
    <t>ALQUILER COPIADORA TRABAJO SOCIAL</t>
  </si>
  <si>
    <t>ALQUILER COPIADORA RECURSOS HUMANOS</t>
  </si>
  <si>
    <t>B1500003562</t>
  </si>
  <si>
    <t>ALQUILER COPIADORA ARCHIVO</t>
  </si>
  <si>
    <t>AYUNTAMIENTO MUNICIPAL PUERTO PLATA</t>
  </si>
  <si>
    <t>SERVICIO DE ASEO</t>
  </si>
  <si>
    <t>INVERSIONES AQUARIUS SRL</t>
  </si>
  <si>
    <t>FARMACIA MEDICAL GBC</t>
  </si>
  <si>
    <t>DISTRIBUIDORA PHARMAMON SRL</t>
  </si>
  <si>
    <t>LA CASA FERRETERA DE PUERTO PLATA SRL</t>
  </si>
  <si>
    <t>MAT. MANTENIMIENTOS</t>
  </si>
  <si>
    <t>SUPERMERCADO JOSE LUIS SRL</t>
  </si>
  <si>
    <t>MAT. INFORMATICA</t>
  </si>
  <si>
    <t>HOSPIFAR SRL</t>
  </si>
  <si>
    <t>ALMACEN SILVERIO PEREZ SRL</t>
  </si>
  <si>
    <t>PILAS</t>
  </si>
  <si>
    <t>FLETE</t>
  </si>
  <si>
    <t>HAMLET CASTILLO</t>
  </si>
  <si>
    <t>B1500000023</t>
  </si>
  <si>
    <t>VEGAMED SRL</t>
  </si>
  <si>
    <t>HEXAPOWER PHARMA SRL</t>
  </si>
  <si>
    <t>CIRCUIMED SRL</t>
  </si>
  <si>
    <t>RAMISOL SRL</t>
  </si>
  <si>
    <t>SEAN DOMINICAN SRL</t>
  </si>
  <si>
    <t>EPX DOMINICANA SRL</t>
  </si>
  <si>
    <t>ROFASA FARMA SRL</t>
  </si>
  <si>
    <t>MEDI SAN SRL</t>
  </si>
  <si>
    <t>STRONICS</t>
  </si>
  <si>
    <t>B1500000562</t>
  </si>
  <si>
    <t>SLAYER PEST CONTROL CSPP SRL</t>
  </si>
  <si>
    <t>B1500000400</t>
  </si>
  <si>
    <t>GASOLINA REGULAR</t>
  </si>
  <si>
    <t>DIESEL REGULAR</t>
  </si>
  <si>
    <t>CARLOS DAVID TAVAREZ SANTOS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</si>
  <si>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</si>
  <si>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</si>
  <si>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</si>
  <si>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</si>
  <si>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</si>
  <si>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</si>
  <si>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</si>
  <si>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</si>
  <si>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</si>
  <si>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</si>
  <si>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</si>
  <si>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</si>
  <si>
    <t>B1500000710</t>
  </si>
  <si>
    <t>B1500000714</t>
  </si>
  <si>
    <t>B1500000715</t>
  </si>
  <si>
    <t>B1500000406</t>
  </si>
  <si>
    <t>Hospital Provincial Ricardo Limardo</t>
  </si>
  <si>
    <t>Balance General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</si>
  <si>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</si>
  <si>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</si>
  <si>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</si>
  <si>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</si>
  <si>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</si>
  <si>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</si>
  <si>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</si>
  <si>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</si>
  <si>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</si>
  <si>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</si>
  <si>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</si>
  <si>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</si>
  <si>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</si>
  <si>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</si>
  <si>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</si>
  <si>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</si>
  <si>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</si>
  <si>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</si>
  <si>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</si>
  <si>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</si>
  <si>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</si>
  <si>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</si>
  <si>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</si>
  <si>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</si>
  <si>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</si>
  <si>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</si>
  <si>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</si>
  <si>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</si>
  <si>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</si>
  <si>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</si>
  <si>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</si>
  <si>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</si>
  <si>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</si>
  <si>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</si>
  <si>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</si>
  <si>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</si>
  <si>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</si>
  <si>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</si>
  <si>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</si>
  <si>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</si>
  <si>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</si>
  <si>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</si>
  <si>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</si>
  <si>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</si>
  <si>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</si>
  <si>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</si>
  <si>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</si>
  <si>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</si>
  <si>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Johnny Hernandez</t>
  </si>
  <si>
    <t xml:space="preserve">                                                                    H.P. R. L. </t>
  </si>
  <si>
    <t>ULTRALAB SRL</t>
  </si>
  <si>
    <t xml:space="preserve">MIGUEL LEONARDO LOPEZ </t>
  </si>
  <si>
    <t>DIGITALCOMPP SRL</t>
  </si>
  <si>
    <t>TG TAPICENTRO FRANKLIN GONZALEZ SRL</t>
  </si>
  <si>
    <t>MANANTILAES DEL ATLANTICO VH SRL</t>
  </si>
  <si>
    <t>CONTACTOR DE POTENCIA Y OTROS</t>
  </si>
  <si>
    <t>SERVICIOS PALOTOLOGICOS</t>
  </si>
  <si>
    <t>SERVICIOS DE EQUIPOS MEDICO</t>
  </si>
  <si>
    <t>SERVICIO DE IGUALA POR MANTENIMIENTO</t>
  </si>
  <si>
    <t>UTILES VARIOS</t>
  </si>
  <si>
    <t>B1500007885</t>
  </si>
  <si>
    <t>B1500007313</t>
  </si>
  <si>
    <t>B1500015441</t>
  </si>
  <si>
    <t xml:space="preserve"> E450000002634</t>
  </si>
  <si>
    <t>B15000007626</t>
  </si>
  <si>
    <t>B1500003186</t>
  </si>
  <si>
    <t>B1500003423</t>
  </si>
  <si>
    <t xml:space="preserve"> E450000002590</t>
  </si>
  <si>
    <t>B1500007314</t>
  </si>
  <si>
    <t>B1500007905</t>
  </si>
  <si>
    <t>B1500000107</t>
  </si>
  <si>
    <t>B1500000249</t>
  </si>
  <si>
    <t>B1500000036</t>
  </si>
  <si>
    <t>B1500000212</t>
  </si>
  <si>
    <t>B1500000461</t>
  </si>
  <si>
    <t>ING EDGAR MARTINEZ SRL</t>
  </si>
  <si>
    <t>CORPORACION DE ACUEDUCTO</t>
  </si>
  <si>
    <t xml:space="preserve">PANIFICADORA SANTA RITA </t>
  </si>
  <si>
    <t>DISTRIBUIDORA FARMACEUTICA ABC</t>
  </si>
  <si>
    <t>PRODUCTOS MEDICINALES SRL</t>
  </si>
  <si>
    <t>RAFAEL VARGAS CLASE</t>
  </si>
  <si>
    <t>COMBUSTIBLE Y DERIVADOS DEL NORTE SRL</t>
  </si>
  <si>
    <t>VEGA CLEAN SRL</t>
  </si>
  <si>
    <t>MATEROF SRL</t>
  </si>
  <si>
    <t>GALANES MAGICOS SRL</t>
  </si>
  <si>
    <t>MAT. MANTENIMIENTO</t>
  </si>
  <si>
    <t>SERVICIO DE AGUA</t>
  </si>
  <si>
    <t>ALQUILER COPIADORA MERGENCIA ADULTOS</t>
  </si>
  <si>
    <t>GASOIL REGULAR</t>
  </si>
  <si>
    <t>PAPELERIA E IMPRESOS</t>
  </si>
  <si>
    <t>VASOS CONICOS</t>
  </si>
  <si>
    <t>MAT. LIMPIEZA</t>
  </si>
  <si>
    <t>B1500003722</t>
  </si>
  <si>
    <t>B1500028677</t>
  </si>
  <si>
    <t>B1500007932</t>
  </si>
  <si>
    <t>B1500000563</t>
  </si>
  <si>
    <t>B1500003567</t>
  </si>
  <si>
    <t>B1500001441</t>
  </si>
  <si>
    <t>B1500004818</t>
  </si>
  <si>
    <t>B1500000292</t>
  </si>
  <si>
    <t>B1500000996</t>
  </si>
  <si>
    <t>B1500000898</t>
  </si>
  <si>
    <t>B1500001204</t>
  </si>
  <si>
    <t>B1500000861</t>
  </si>
  <si>
    <t>B1500002925</t>
  </si>
  <si>
    <t>B1500000104</t>
  </si>
  <si>
    <t>B1500000909</t>
  </si>
  <si>
    <t>B1500003581</t>
  </si>
  <si>
    <t>B1500003582</t>
  </si>
  <si>
    <t>B1500003583</t>
  </si>
  <si>
    <t>B1500003584</t>
  </si>
  <si>
    <t>B1500003585</t>
  </si>
  <si>
    <t>B1500003586</t>
  </si>
  <si>
    <t>B1500003587</t>
  </si>
  <si>
    <t>B1500002826</t>
  </si>
  <si>
    <t>B1500013839</t>
  </si>
  <si>
    <t>B1500000740</t>
  </si>
  <si>
    <t>B1500000110</t>
  </si>
  <si>
    <t>B1500000111</t>
  </si>
  <si>
    <t>B1500000580</t>
  </si>
  <si>
    <t>B1500003026</t>
  </si>
  <si>
    <t>B1500001194</t>
  </si>
  <si>
    <t>OSVALDITO  ORTIZ</t>
  </si>
  <si>
    <t>EQUIPO OFICINA</t>
  </si>
  <si>
    <t>PUNTO DENTAL SPOT JAL SRL</t>
  </si>
  <si>
    <t>SILLON DENTAL</t>
  </si>
  <si>
    <t>TIXPER</t>
  </si>
  <si>
    <t>TERMO DE OXIGENO Y OTROS</t>
  </si>
  <si>
    <t>GAS ANTILLANO</t>
  </si>
  <si>
    <t xml:space="preserve">GAS </t>
  </si>
  <si>
    <t>METRO MAGNITUDES SRL</t>
  </si>
  <si>
    <t>SERVICIO MANT. MICROSCOPIOS Y OTROS</t>
  </si>
  <si>
    <t>PLASTICO</t>
  </si>
  <si>
    <t xml:space="preserve">COPEM HOSPICLINIC </t>
  </si>
  <si>
    <t>MAX BIO MPHARMA SRL</t>
  </si>
  <si>
    <t>LIBRERÍA RODALI SRL</t>
  </si>
  <si>
    <t>IMPRESOS CLARK SRL</t>
  </si>
  <si>
    <t>LYSOL</t>
  </si>
  <si>
    <t>CENTRO MEDICO BOURNIGAL S.AS.</t>
  </si>
  <si>
    <t>ROCE DENTAL SRL</t>
  </si>
  <si>
    <t>MAT. ODONTOLOGICOS</t>
  </si>
  <si>
    <t>ARIAS PHARMA SRL</t>
  </si>
  <si>
    <t>MAXBIO PHARMA SRL</t>
  </si>
  <si>
    <t>VAL-KAMED SRL</t>
  </si>
  <si>
    <t>MAT. MEDICO QX Y OTROS</t>
  </si>
  <si>
    <t>FARACH SRL</t>
  </si>
  <si>
    <t>HOSPICALFA MEDICAL SRL</t>
  </si>
  <si>
    <t>LA SGUSTINA AUTO IMPORT SRL</t>
  </si>
  <si>
    <t>ZEN PHARMACEUTICAL SRL</t>
  </si>
  <si>
    <t>SUPLIMED</t>
  </si>
  <si>
    <t>CAMESUP CARIBBEAN MEDICAL SUPPLY</t>
  </si>
  <si>
    <t>INSUMOS MEDICVOAS DEL CARIBE INSUMED SRL</t>
  </si>
  <si>
    <t>REACTIVOS Y OTROS</t>
  </si>
  <si>
    <t>SERVICIO REPARACION PRINTER EPSON</t>
  </si>
  <si>
    <t>COLCHONES</t>
  </si>
  <si>
    <t>B1500000181</t>
  </si>
  <si>
    <t>B1500007948</t>
  </si>
  <si>
    <t>B1500007949</t>
  </si>
  <si>
    <t>B1500000267</t>
  </si>
  <si>
    <t>B1500001447</t>
  </si>
  <si>
    <t>B1500000519</t>
  </si>
  <si>
    <t>B1500005775</t>
  </si>
  <si>
    <t>B1500000711</t>
  </si>
  <si>
    <t>B1500020351</t>
  </si>
  <si>
    <t>B1500013844</t>
  </si>
  <si>
    <t>B1500003178</t>
  </si>
  <si>
    <t>B1500020397</t>
  </si>
  <si>
    <t>B1500000899</t>
  </si>
  <si>
    <t>B1500000401</t>
  </si>
  <si>
    <t>B1500000741</t>
  </si>
  <si>
    <t>B1500015477</t>
  </si>
  <si>
    <t>B150003356</t>
  </si>
  <si>
    <t>B150001626</t>
  </si>
  <si>
    <t>B1500001451</t>
  </si>
  <si>
    <t>B1500003601</t>
  </si>
  <si>
    <t>B1500000013</t>
  </si>
  <si>
    <t>B1500013847</t>
  </si>
  <si>
    <t>B1500001452</t>
  </si>
  <si>
    <t>B1500001196</t>
  </si>
  <si>
    <t>B1500013848</t>
  </si>
  <si>
    <t>B1500003903</t>
  </si>
  <si>
    <t>B1500007718</t>
  </si>
  <si>
    <t>B1500001682</t>
  </si>
  <si>
    <t>B1500000454</t>
  </si>
  <si>
    <t>B1500004831</t>
  </si>
  <si>
    <t>B1500000295</t>
  </si>
  <si>
    <t>B1500007719</t>
  </si>
  <si>
    <t>B1500003594</t>
  </si>
  <si>
    <t>B1500000901</t>
  </si>
  <si>
    <t>B1500000902</t>
  </si>
  <si>
    <t>B1500000863</t>
  </si>
  <si>
    <t>B1500000824</t>
  </si>
  <si>
    <t>B1500002632</t>
  </si>
  <si>
    <t>B1500000399</t>
  </si>
  <si>
    <t>B1500000787</t>
  </si>
  <si>
    <t>B1500003931</t>
  </si>
  <si>
    <t>B1500004498</t>
  </si>
  <si>
    <t>B1500001402</t>
  </si>
  <si>
    <t>B1500000475</t>
  </si>
  <si>
    <t>B1500003197</t>
  </si>
  <si>
    <t>B1500000959</t>
  </si>
  <si>
    <t>E450000000297</t>
  </si>
  <si>
    <t>B1500007955</t>
  </si>
  <si>
    <t>B1500000850</t>
  </si>
  <si>
    <t>B1500000394</t>
  </si>
  <si>
    <t>B1500001211</t>
  </si>
  <si>
    <t>B1500001491</t>
  </si>
  <si>
    <t>B1500000874</t>
  </si>
  <si>
    <t>B1500005506</t>
  </si>
  <si>
    <t>B1500000239</t>
  </si>
  <si>
    <t>B1500000255</t>
  </si>
  <si>
    <t>B1500015520</t>
  </si>
  <si>
    <t>NARCISO CASTRO DE AZA</t>
  </si>
  <si>
    <t xml:space="preserve">DESMONTE DE MEDICAMENTOS </t>
  </si>
  <si>
    <t>GAS ANTILLANO , A.S.A</t>
  </si>
  <si>
    <t>GAS</t>
  </si>
  <si>
    <t>ALIMENYTOS</t>
  </si>
  <si>
    <t>REFRISERVIS WALLY SRL</t>
  </si>
  <si>
    <t>AIRE ACONDIONADO Y OTROS</t>
  </si>
  <si>
    <t>MANOMETRO DE PARED</t>
  </si>
  <si>
    <t>AMPGOZ FRIO SRL</t>
  </si>
  <si>
    <t xml:space="preserve">AIRE ACONDIONADO </t>
  </si>
  <si>
    <t>ARACENA &amp; RAMOS SRL</t>
  </si>
  <si>
    <t>SERVICIO REPARACION PUERTE DOBLE ACCION</t>
  </si>
  <si>
    <t>CAPELLAN DENTAL</t>
  </si>
  <si>
    <t>D ULLOA INGENIERIA BIOMEDICA SRL</t>
  </si>
  <si>
    <t>MANTENIMIENTO COPIA SEGURIDAD SOFTWARE</t>
  </si>
  <si>
    <t>B1100000169</t>
  </si>
  <si>
    <t>B1500005788</t>
  </si>
  <si>
    <t>B1500020425</t>
  </si>
  <si>
    <t>B1500001459</t>
  </si>
  <si>
    <t>B1500003927</t>
  </si>
  <si>
    <t>B1500000403</t>
  </si>
  <si>
    <t>B1500000743</t>
  </si>
  <si>
    <t>B1500003613</t>
  </si>
  <si>
    <t>B1500007927</t>
  </si>
  <si>
    <t>B1500005793</t>
  </si>
  <si>
    <t>B1500000066</t>
  </si>
  <si>
    <t>B1500008008</t>
  </si>
  <si>
    <t>B1500000228</t>
  </si>
  <si>
    <t>B1500004841</t>
  </si>
  <si>
    <t>B1500001464</t>
  </si>
  <si>
    <t>B1500002338</t>
  </si>
  <si>
    <t>B1500013860</t>
  </si>
  <si>
    <t>B1500000263</t>
  </si>
  <si>
    <t>SIMON SILVERIO GUZMAN</t>
  </si>
  <si>
    <t>DESMOTE DE MEDICAMENTOS</t>
  </si>
  <si>
    <t>INERSIONES AQUARIUS SRL</t>
  </si>
  <si>
    <t>ANEST SRL</t>
  </si>
  <si>
    <t>MAX BIO PHARMA SRL</t>
  </si>
  <si>
    <t xml:space="preserve">UNIQUE REPRESENTACIONES </t>
  </si>
  <si>
    <t>BRIMARGE GROUP SRL</t>
  </si>
  <si>
    <t>CAJA MANTENIMIENTO IMPRESORA</t>
  </si>
  <si>
    <t>OVIEDO FARMA SRL</t>
  </si>
  <si>
    <t>MELOSA CLINICA BRUGAL SRL</t>
  </si>
  <si>
    <t>ESTUDIOS RAYOS X</t>
  </si>
  <si>
    <t>LABORATORIO COSTA NORTE</t>
  </si>
  <si>
    <t>SERVICIOS PRUEBA DE AGUA</t>
  </si>
  <si>
    <t>FARMACIA MEDICAL GBC SRL</t>
  </si>
  <si>
    <t>JOSE ADALBERTO LUCIANO LANTIGUA</t>
  </si>
  <si>
    <t>SERVICIO DE CATERING</t>
  </si>
  <si>
    <t xml:space="preserve">FELTE </t>
  </si>
  <si>
    <t>SERVICIOS E INTALACIONES TECNICAS SRL</t>
  </si>
  <si>
    <t>SERVICIO DE MANTENIMIENTO</t>
  </si>
  <si>
    <t>JUAN LUIS ALMONTE REYS</t>
  </si>
  <si>
    <t>MEDICAMENTO</t>
  </si>
  <si>
    <t>MADERA</t>
  </si>
  <si>
    <t>CUOTA MENSUAL SISTEMA INFORMATICO</t>
  </si>
  <si>
    <t>A &amp; M DENTAL SRL</t>
  </si>
  <si>
    <t>MAT. REFRIGERACION</t>
  </si>
  <si>
    <t>MAT. INFORMATICA(HUB)</t>
  </si>
  <si>
    <t>WILMER JOAQUIN SERRANO GERMOSEN</t>
  </si>
  <si>
    <t>SERVICIO REPARACION SILLON</t>
  </si>
  <si>
    <t>MAT. INFORMATICO</t>
  </si>
  <si>
    <t>CONTROL DE PLAGAS</t>
  </si>
  <si>
    <t>DIESEL REGULAR P/ PLANTA</t>
  </si>
  <si>
    <t>PEREZ CEBALLOS &amp; ASOC. SRL</t>
  </si>
  <si>
    <t>SERVICIO BANDA FRENO AMBULANCIA ZHONG TONG</t>
  </si>
  <si>
    <t>MANTATILAES DEL ATLANTICO VH SRL</t>
  </si>
  <si>
    <t>B1500007965</t>
  </si>
  <si>
    <t>B1100000170</t>
  </si>
  <si>
    <t>B1500003619</t>
  </si>
  <si>
    <t>B1500003618</t>
  </si>
  <si>
    <t>B1500003652</t>
  </si>
  <si>
    <t>B1500005059</t>
  </si>
  <si>
    <t>B1500000268</t>
  </si>
  <si>
    <t>B1500000296</t>
  </si>
  <si>
    <t>B1500000090</t>
  </si>
  <si>
    <t>B1500000907</t>
  </si>
  <si>
    <t>B1500005800</t>
  </si>
  <si>
    <t>B1500000479</t>
  </si>
  <si>
    <t>B1500031154</t>
  </si>
  <si>
    <t>B1500001420</t>
  </si>
  <si>
    <t>B1500000014</t>
  </si>
  <si>
    <t>B1500003426</t>
  </si>
  <si>
    <t>B1500000745</t>
  </si>
  <si>
    <t>B1500000404</t>
  </si>
  <si>
    <t>B1500000744</t>
  </si>
  <si>
    <t>B1500003928</t>
  </si>
  <si>
    <t>B1500003614</t>
  </si>
  <si>
    <t>B1500003726</t>
  </si>
  <si>
    <t>B1500003732</t>
  </si>
  <si>
    <t>B1500002827</t>
  </si>
  <si>
    <t>B1500001516</t>
  </si>
  <si>
    <t>B1500000477</t>
  </si>
  <si>
    <t>B1500013872</t>
  </si>
  <si>
    <t>B1500003621</t>
  </si>
  <si>
    <t>B1500034915</t>
  </si>
  <si>
    <t>B1500008003</t>
  </si>
  <si>
    <t>B1500001617</t>
  </si>
  <si>
    <t>B1500005811</t>
  </si>
  <si>
    <t>B1100000171</t>
  </si>
  <si>
    <t>B1500000718</t>
  </si>
  <si>
    <t>B1500008006</t>
  </si>
  <si>
    <t>B1500000747</t>
  </si>
  <si>
    <t>B1500013877</t>
  </si>
  <si>
    <t>B1500008005</t>
  </si>
  <si>
    <t>B1500000150</t>
  </si>
  <si>
    <t>B1500003615</t>
  </si>
  <si>
    <t>B1500002828</t>
  </si>
  <si>
    <t>B1500002829</t>
  </si>
  <si>
    <t>B1500000015</t>
  </si>
  <si>
    <t>B1500005818</t>
  </si>
  <si>
    <t>B1500002035</t>
  </si>
  <si>
    <t>B1500000564</t>
  </si>
  <si>
    <t>B1500000565</t>
  </si>
  <si>
    <t>B1500000485</t>
  </si>
  <si>
    <t>B1500000076</t>
  </si>
  <si>
    <t>Cuentas por pagar Mes de Obtubre del 2024</t>
  </si>
  <si>
    <t>Al 28 de Octubre  del 2024</t>
  </si>
  <si>
    <t xml:space="preserve">                                                                   Directora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</si>
</sst>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_(&quot;RD$&quot;* #,##0.00_);_(&quot;RD$&quot;* \(#,##0.00\);_(&quot;RD$&quot;* &quot;-&quot;??_);_(@_)"/>
    <numFmt numFmtId="167" formatCode="#,##0.00;[Red]#,##0.00"/>
    <numFmt numFmtId="168" formatCode="&quot;$&quot;#,##0.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rgb="FF000000"/>
      <name val="Calibri"/>
      <family val="2"/>
      <scheme val="minor"/>
    </font>
    <font>
      <b/>
      <sz val="11"/>
      <color indexed="8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7" fillId="0" borderId="0"/>
    <xf numFmtId="43" fontId="18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</cellStyleXfs>
  <cellXfs count="177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wrapText="1"/>
    </xf>
    <xf numFmtId="0" fontId="8" fillId="0" borderId="3" xfId="0" applyFont="1" applyBorder="1" applyAlignment="1">
      <alignment wrapText="1"/>
    </xf>
    <xf numFmtId="4" fontId="10" fillId="0" borderId="0" xfId="0" applyNumberFormat="1" applyFont="1" applyAlignment="1">
      <alignment horizontal="right"/>
    </xf>
    <xf numFmtId="4" fontId="11" fillId="0" borderId="0" xfId="0" applyNumberFormat="1" applyFont="1" applyAlignment="1">
      <alignment horizontal="right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4" fontId="10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6" fillId="0" borderId="4" xfId="0" applyNumberFormat="1" applyFont="1" applyBorder="1" applyAlignment="1">
      <alignment horizontal="right"/>
    </xf>
    <xf numFmtId="43" fontId="3" fillId="0" borderId="4" xfId="1" applyFont="1" applyBorder="1" applyAlignment="1">
      <alignment vertical="center" wrapText="1"/>
    </xf>
    <xf numFmtId="43" fontId="7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6" fillId="0" borderId="6" xfId="0" applyNumberFormat="1" applyFont="1" applyBorder="1" applyAlignment="1">
      <alignment horizontal="right"/>
    </xf>
    <xf numFmtId="164" fontId="2" fillId="2" borderId="8" xfId="0" applyNumberFormat="1" applyFont="1" applyFill="1" applyBorder="1"/>
    <xf numFmtId="164" fontId="2" fillId="2" borderId="9" xfId="0" applyNumberFormat="1" applyFont="1" applyFill="1" applyBorder="1"/>
    <xf numFmtId="43" fontId="3" fillId="0" borderId="5" xfId="1" applyFont="1" applyBorder="1" applyAlignment="1">
      <alignment horizontal="left" vertical="center" wrapText="1"/>
    </xf>
    <xf numFmtId="164" fontId="3" fillId="0" borderId="5" xfId="0" applyNumberFormat="1" applyFont="1" applyBorder="1"/>
    <xf numFmtId="4" fontId="0" fillId="0" borderId="0" xfId="0" applyNumberFormat="1"/>
    <xf numFmtId="0" fontId="3" fillId="0" borderId="0" xfId="0" applyFont="1"/>
    <xf numFmtId="0" fontId="13" fillId="0" borderId="0" xfId="0" applyFont="1" applyAlignment="1">
      <alignment vertical="top" wrapText="1" readingOrder="1"/>
    </xf>
    <xf numFmtId="0" fontId="12" fillId="4" borderId="15" xfId="0" applyFont="1" applyFill="1" applyBorder="1" applyAlignment="1">
      <alignment horizontal="center"/>
    </xf>
    <xf numFmtId="0" fontId="12" fillId="4" borderId="17" xfId="0" applyFont="1" applyFill="1" applyBorder="1" applyAlignment="1">
      <alignment horizontal="center"/>
    </xf>
    <xf numFmtId="43" fontId="10" fillId="0" borderId="4" xfId="0" applyNumberFormat="1" applyFont="1" applyBorder="1" applyAlignment="1">
      <alignment horizontal="right"/>
    </xf>
    <xf numFmtId="43" fontId="19" fillId="0" borderId="4" xfId="1" applyFont="1" applyBorder="1" applyAlignment="1">
      <alignment vertical="top" wrapText="1" readingOrder="1"/>
    </xf>
    <xf numFmtId="43" fontId="15" fillId="0" borderId="4" xfId="1" applyFont="1" applyFill="1" applyBorder="1" applyAlignment="1"/>
    <xf numFmtId="0" fontId="19" fillId="0" borderId="4" xfId="0" applyFont="1" applyBorder="1" applyAlignment="1">
      <alignment vertical="top" wrapText="1" readingOrder="1"/>
    </xf>
    <xf numFmtId="4" fontId="15" fillId="0" borderId="4" xfId="5" applyNumberFormat="1" applyFont="1" applyBorder="1" applyAlignment="1">
      <alignment horizontal="right"/>
    </xf>
    <xf numFmtId="43" fontId="19" fillId="0" borderId="13" xfId="0" applyNumberFormat="1" applyFont="1" applyBorder="1" applyAlignment="1">
      <alignment vertical="top" wrapText="1" readingOrder="1"/>
    </xf>
    <xf numFmtId="43" fontId="19" fillId="0" borderId="6" xfId="0" applyNumberFormat="1" applyFont="1" applyBorder="1" applyAlignment="1">
      <alignment vertical="top" wrapText="1" readingOrder="1"/>
    </xf>
    <xf numFmtId="4" fontId="3" fillId="0" borderId="0" xfId="0" applyNumberFormat="1" applyFont="1"/>
    <xf numFmtId="0" fontId="14" fillId="0" borderId="1" xfId="0" applyFont="1" applyBorder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9" fillId="0" borderId="12" xfId="0" applyFont="1" applyBorder="1" applyAlignment="1">
      <alignment vertical="top" wrapText="1" readingOrder="1"/>
    </xf>
    <xf numFmtId="0" fontId="19" fillId="0" borderId="14" xfId="0" applyFont="1" applyBorder="1" applyAlignment="1">
      <alignment vertical="top" wrapText="1" readingOrder="1"/>
    </xf>
    <xf numFmtId="43" fontId="19" fillId="0" borderId="14" xfId="1" applyFont="1" applyBorder="1" applyAlignment="1">
      <alignment vertical="top" wrapText="1" readingOrder="1"/>
    </xf>
    <xf numFmtId="0" fontId="0" fillId="0" borderId="6" xfId="0" applyBorder="1" applyAlignment="1">
      <alignment horizontal="left"/>
    </xf>
    <xf numFmtId="0" fontId="19" fillId="0" borderId="6" xfId="0" applyFont="1" applyBorder="1" applyAlignment="1">
      <alignment vertical="top" wrapText="1" readingOrder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167" fontId="16" fillId="5" borderId="4" xfId="4" applyNumberFormat="1" applyFont="1" applyFill="1" applyBorder="1" applyAlignment="1">
      <alignment vertical="top"/>
    </xf>
    <xf numFmtId="167" fontId="15" fillId="5" borderId="4" xfId="4" applyNumberFormat="1" applyFont="1" applyFill="1" applyBorder="1" applyAlignment="1">
      <alignment vertical="top"/>
    </xf>
    <xf numFmtId="0" fontId="0" fillId="0" borderId="4" xfId="0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8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4" fontId="0" fillId="0" borderId="4" xfId="0" applyNumberFormat="1" applyBorder="1" applyAlignment="1">
      <alignment vertical="center" wrapText="1"/>
    </xf>
    <xf numFmtId="0" fontId="0" fillId="0" borderId="4" xfId="0" applyBorder="1"/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4" fontId="20" fillId="0" borderId="4" xfId="0" applyNumberFormat="1" applyFont="1" applyBorder="1" applyAlignment="1">
      <alignment horizontal="right"/>
    </xf>
    <xf numFmtId="0" fontId="0" fillId="0" borderId="4" xfId="0" applyBorder="1" applyAlignment="1">
      <alignment horizontal="left" vertical="top" wrapText="1" indent="2"/>
    </xf>
    <xf numFmtId="0" fontId="0" fillId="0" borderId="6" xfId="0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43" fontId="0" fillId="0" borderId="6" xfId="0" applyNumberFormat="1" applyBorder="1" applyAlignment="1">
      <alignment vertical="center" wrapText="1"/>
    </xf>
    <xf numFmtId="0" fontId="2" fillId="2" borderId="7" xfId="0" applyFont="1" applyFill="1" applyBorder="1" applyAlignment="1">
      <alignment vertical="center"/>
    </xf>
    <xf numFmtId="43" fontId="8" fillId="0" borderId="4" xfId="0" applyNumberFormat="1" applyFont="1" applyBorder="1" applyAlignment="1">
      <alignment vertical="center" wrapText="1"/>
    </xf>
    <xf numFmtId="4" fontId="8" fillId="0" borderId="4" xfId="0" applyNumberFormat="1" applyFont="1" applyBorder="1"/>
    <xf numFmtId="165" fontId="8" fillId="0" borderId="4" xfId="0" applyNumberFormat="1" applyFont="1" applyBorder="1" applyAlignment="1">
      <alignment vertical="center" wrapText="1"/>
    </xf>
    <xf numFmtId="167" fontId="21" fillId="5" borderId="4" xfId="4" applyNumberFormat="1" applyFont="1" applyFill="1" applyBorder="1" applyAlignment="1">
      <alignment vertical="top"/>
    </xf>
    <xf numFmtId="43" fontId="9" fillId="0" borderId="4" xfId="1" applyFont="1" applyBorder="1" applyAlignment="1">
      <alignment vertical="center" wrapText="1"/>
    </xf>
    <xf numFmtId="167" fontId="22" fillId="5" borderId="4" xfId="4" applyNumberFormat="1" applyFont="1" applyFill="1" applyBorder="1" applyAlignment="1">
      <alignment vertical="top"/>
    </xf>
    <xf numFmtId="44" fontId="8" fillId="0" borderId="4" xfId="0" applyNumberFormat="1" applyFont="1" applyBorder="1" applyAlignment="1">
      <alignment vertical="center" wrapText="1"/>
    </xf>
    <xf numFmtId="43" fontId="8" fillId="0" borderId="4" xfId="1" applyFont="1" applyBorder="1" applyAlignment="1">
      <alignment vertical="center" wrapText="1"/>
    </xf>
    <xf numFmtId="4" fontId="8" fillId="0" borderId="4" xfId="0" applyNumberFormat="1" applyFont="1" applyBorder="1" applyAlignment="1">
      <alignment vertical="center" wrapText="1"/>
    </xf>
    <xf numFmtId="0" fontId="8" fillId="0" borderId="4" xfId="0" applyFont="1" applyBorder="1"/>
    <xf numFmtId="43" fontId="9" fillId="0" borderId="4" xfId="0" applyNumberFormat="1" applyFont="1" applyBorder="1" applyAlignment="1">
      <alignment vertical="center" wrapText="1"/>
    </xf>
    <xf numFmtId="165" fontId="9" fillId="0" borderId="4" xfId="0" applyNumberFormat="1" applyFont="1" applyBorder="1" applyAlignment="1">
      <alignment vertical="center" wrapText="1"/>
    </xf>
    <xf numFmtId="49" fontId="12" fillId="4" borderId="16" xfId="0" applyNumberFormat="1" applyFont="1" applyFill="1" applyBorder="1" applyAlignment="1">
      <alignment horizontal="center"/>
    </xf>
    <xf numFmtId="49" fontId="12" fillId="4" borderId="15" xfId="0" applyNumberFormat="1" applyFont="1" applyFill="1" applyBorder="1" applyAlignment="1">
      <alignment horizontal="center"/>
    </xf>
    <xf numFmtId="43" fontId="2" fillId="2" borderId="8" xfId="1" applyFont="1" applyFill="1" applyBorder="1"/>
    <xf numFmtId="0" fontId="0" fillId="3" borderId="0" xfId="0" applyFill="1"/>
    <xf numFmtId="14" fontId="0" fillId="3" borderId="0" xfId="0" applyNumberFormat="1" applyFill="1" applyAlignment="1">
      <alignment horizontal="left"/>
    </xf>
    <xf numFmtId="0" fontId="0" fillId="0" borderId="0" xfId="0" applyAlignment="1">
      <alignment wrapText="1"/>
    </xf>
    <xf numFmtId="168" fontId="23" fillId="0" borderId="0" xfId="1" applyNumberFormat="1" applyFont="1" applyAlignment="1">
      <alignment horizontal="left"/>
    </xf>
    <xf numFmtId="0" fontId="23" fillId="3" borderId="0" xfId="0" applyFont="1" applyFill="1"/>
    <xf numFmtId="0" fontId="25" fillId="3" borderId="7" xfId="0" applyFont="1" applyFill="1" applyBorder="1" applyAlignment="1">
      <alignment horizontal="center" vertical="center" wrapText="1"/>
    </xf>
    <xf numFmtId="0" fontId="25" fillId="3" borderId="10" xfId="0" applyFont="1" applyFill="1" applyBorder="1" applyAlignment="1">
      <alignment horizontal="center" vertical="center" wrapText="1"/>
    </xf>
    <xf numFmtId="14" fontId="25" fillId="3" borderId="10" xfId="0" applyNumberFormat="1" applyFont="1" applyFill="1" applyBorder="1" applyAlignment="1">
      <alignment horizontal="left" vertical="center" wrapText="1"/>
    </xf>
    <xf numFmtId="43" fontId="25" fillId="3" borderId="11" xfId="1" applyFont="1" applyFill="1" applyBorder="1" applyAlignment="1">
      <alignment vertical="center" wrapText="1"/>
    </xf>
    <xf numFmtId="14" fontId="26" fillId="3" borderId="5" xfId="0" applyNumberFormat="1" applyFont="1" applyFill="1" applyBorder="1" applyAlignment="1">
      <alignment horizontal="left"/>
    </xf>
    <xf numFmtId="0" fontId="0" fillId="3" borderId="4" xfId="0" applyFill="1" applyBorder="1" applyAlignment="1">
      <alignment horizontal="left"/>
    </xf>
    <xf numFmtId="14" fontId="16" fillId="3" borderId="4" xfId="0" applyNumberFormat="1" applyFont="1" applyFill="1" applyBorder="1" applyAlignment="1">
      <alignment horizontal="left"/>
    </xf>
    <xf numFmtId="0" fontId="26" fillId="3" borderId="4" xfId="0" applyFont="1" applyFill="1" applyBorder="1"/>
    <xf numFmtId="168" fontId="16" fillId="3" borderId="5" xfId="0" applyNumberFormat="1" applyFont="1" applyFill="1" applyBorder="1" applyAlignment="1">
      <alignment wrapText="1"/>
    </xf>
    <xf numFmtId="14" fontId="16" fillId="3" borderId="4" xfId="0" applyNumberFormat="1" applyFont="1" applyFill="1" applyBorder="1" applyAlignment="1">
      <alignment horizontal="center" vertical="center" wrapText="1"/>
    </xf>
    <xf numFmtId="14" fontId="26" fillId="3" borderId="4" xfId="0" applyNumberFormat="1" applyFont="1" applyFill="1" applyBorder="1" applyAlignment="1">
      <alignment horizontal="left"/>
    </xf>
    <xf numFmtId="168" fontId="16" fillId="3" borderId="4" xfId="0" applyNumberFormat="1" applyFont="1" applyFill="1" applyBorder="1" applyAlignment="1">
      <alignment wrapText="1"/>
    </xf>
    <xf numFmtId="0" fontId="16" fillId="3" borderId="4" xfId="0" applyFont="1" applyFill="1" applyBorder="1" applyAlignment="1">
      <alignment horizontal="left"/>
    </xf>
    <xf numFmtId="43" fontId="16" fillId="3" borderId="4" xfId="1" applyFont="1" applyFill="1" applyBorder="1" applyAlignment="1">
      <alignment vertical="center" wrapText="1"/>
    </xf>
    <xf numFmtId="43" fontId="16" fillId="3" borderId="4" xfId="6" applyFont="1" applyFill="1" applyBorder="1" applyAlignment="1">
      <alignment vertical="center" wrapText="1"/>
    </xf>
    <xf numFmtId="49" fontId="16" fillId="3" borderId="4" xfId="0" applyNumberFormat="1" applyFont="1" applyFill="1" applyBorder="1" applyAlignment="1">
      <alignment horizontal="left"/>
    </xf>
    <xf numFmtId="168" fontId="27" fillId="3" borderId="4" xfId="1" applyNumberFormat="1" applyFont="1" applyFill="1" applyBorder="1" applyAlignment="1">
      <alignment horizontal="right"/>
    </xf>
    <xf numFmtId="0" fontId="27" fillId="3" borderId="4" xfId="0" applyFont="1" applyFill="1" applyBorder="1"/>
    <xf numFmtId="0" fontId="27" fillId="3" borderId="0" xfId="0" applyFont="1" applyFill="1" applyAlignment="1">
      <alignment horizontal="center"/>
    </xf>
    <xf numFmtId="168" fontId="27" fillId="3" borderId="0" xfId="1" applyNumberFormat="1" applyFont="1" applyFill="1" applyBorder="1" applyAlignment="1">
      <alignment horizontal="right"/>
    </xf>
    <xf numFmtId="0" fontId="27" fillId="3" borderId="0" xfId="0" applyFont="1" applyFill="1"/>
    <xf numFmtId="0" fontId="27" fillId="0" borderId="0" xfId="0" applyFont="1"/>
    <xf numFmtId="14" fontId="27" fillId="3" borderId="0" xfId="0" applyNumberFormat="1" applyFont="1" applyFill="1" applyAlignment="1">
      <alignment horizontal="left"/>
    </xf>
    <xf numFmtId="0" fontId="27" fillId="0" borderId="0" xfId="0" applyFont="1" applyAlignment="1">
      <alignment horizontal="center"/>
    </xf>
    <xf numFmtId="0" fontId="27" fillId="0" borderId="0" xfId="0" applyFont="1" applyAlignment="1">
      <alignment wrapText="1"/>
    </xf>
    <xf numFmtId="168" fontId="27" fillId="0" borderId="0" xfId="0" applyNumberFormat="1" applyFont="1" applyAlignment="1">
      <alignment horizontal="left"/>
    </xf>
    <xf numFmtId="0" fontId="28" fillId="3" borderId="0" xfId="0" applyFont="1" applyFill="1"/>
    <xf numFmtId="0" fontId="28" fillId="0" borderId="0" xfId="0" applyFont="1"/>
    <xf numFmtId="14" fontId="28" fillId="3" borderId="0" xfId="0" applyNumberFormat="1" applyFont="1" applyFill="1" applyAlignment="1">
      <alignment horizontal="left"/>
    </xf>
    <xf numFmtId="0" fontId="28" fillId="0" borderId="0" xfId="0" applyFont="1" applyAlignment="1">
      <alignment horizontal="left"/>
    </xf>
    <xf numFmtId="0" fontId="28" fillId="0" borderId="0" xfId="0" applyFont="1" applyAlignment="1">
      <alignment horizontal="center" wrapText="1"/>
    </xf>
    <xf numFmtId="168" fontId="28" fillId="0" borderId="0" xfId="0" applyNumberFormat="1" applyFont="1" applyAlignment="1">
      <alignment horizontal="left"/>
    </xf>
    <xf numFmtId="0" fontId="27" fillId="0" borderId="0" xfId="0" applyFont="1" applyAlignment="1">
      <alignment horizontal="center" wrapText="1"/>
    </xf>
    <xf numFmtId="0" fontId="28" fillId="0" borderId="0" xfId="0" applyFont="1" applyAlignment="1">
      <alignment wrapText="1"/>
    </xf>
    <xf numFmtId="168" fontId="28" fillId="0" borderId="0" xfId="1" applyNumberFormat="1" applyFont="1" applyAlignment="1">
      <alignment horizontal="left"/>
    </xf>
    <xf numFmtId="168" fontId="23" fillId="0" borderId="0" xfId="0" applyNumberFormat="1" applyFont="1" applyAlignment="1">
      <alignment horizontal="left"/>
    </xf>
    <xf numFmtId="49" fontId="0" fillId="0" borderId="0" xfId="0" applyNumberFormat="1" applyAlignment="1">
      <alignment vertical="center"/>
    </xf>
    <xf numFmtId="0" fontId="28" fillId="0" borderId="0" xfId="0" applyFont="1" applyAlignment="1">
      <alignment vertical="center"/>
    </xf>
    <xf numFmtId="0" fontId="28" fillId="3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0" fillId="3" borderId="0" xfId="0" applyFont="1" applyFill="1" applyAlignment="1">
      <alignment horizontal="left" vertical="center"/>
    </xf>
    <xf numFmtId="1" fontId="31" fillId="3" borderId="0" xfId="0" applyNumberFormat="1" applyFont="1" applyFill="1" applyAlignment="1">
      <alignment horizontal="center" vertical="center"/>
    </xf>
    <xf numFmtId="0" fontId="27" fillId="3" borderId="0" xfId="0" applyFont="1" applyFill="1" applyAlignment="1">
      <alignment horizontal="center" vertical="center"/>
    </xf>
    <xf numFmtId="0" fontId="28" fillId="3" borderId="0" xfId="0" applyFont="1" applyFill="1" applyAlignment="1">
      <alignment horizontal="justify" vertical="center"/>
    </xf>
    <xf numFmtId="39" fontId="27" fillId="3" borderId="0" xfId="0" applyNumberFormat="1" applyFont="1" applyFill="1" applyAlignment="1">
      <alignment vertical="center"/>
    </xf>
    <xf numFmtId="39" fontId="28" fillId="3" borderId="0" xfId="0" applyNumberFormat="1" applyFont="1" applyFill="1" applyAlignment="1">
      <alignment vertical="center"/>
    </xf>
    <xf numFmtId="43" fontId="28" fillId="3" borderId="0" xfId="1" applyFont="1" applyFill="1" applyAlignment="1">
      <alignment vertical="center"/>
    </xf>
    <xf numFmtId="41" fontId="28" fillId="3" borderId="0" xfId="0" applyNumberFormat="1" applyFont="1" applyFill="1" applyAlignment="1">
      <alignment horizontal="left" vertical="center"/>
    </xf>
    <xf numFmtId="41" fontId="28" fillId="3" borderId="0" xfId="0" applyNumberFormat="1" applyFont="1" applyFill="1" applyAlignment="1">
      <alignment vertical="center"/>
    </xf>
    <xf numFmtId="49" fontId="0" fillId="0" borderId="0" xfId="0" applyNumberFormat="1"/>
    <xf numFmtId="43" fontId="28" fillId="3" borderId="0" xfId="1" applyFont="1" applyFill="1" applyAlignment="1"/>
    <xf numFmtId="41" fontId="28" fillId="3" borderId="0" xfId="0" applyNumberFormat="1" applyFont="1" applyFill="1" applyAlignment="1">
      <alignment horizontal="left" vertical="center" indent="5"/>
    </xf>
    <xf numFmtId="41" fontId="28" fillId="3" borderId="0" xfId="0" applyNumberFormat="1" applyFont="1" applyFill="1"/>
    <xf numFmtId="43" fontId="27" fillId="3" borderId="24" xfId="1" applyFont="1" applyFill="1" applyBorder="1" applyAlignment="1">
      <alignment vertical="center"/>
    </xf>
    <xf numFmtId="41" fontId="27" fillId="3" borderId="24" xfId="0" applyNumberFormat="1" applyFont="1" applyFill="1" applyBorder="1" applyAlignment="1">
      <alignment vertical="center"/>
    </xf>
    <xf numFmtId="41" fontId="27" fillId="3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28" fillId="3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27" fillId="3" borderId="25" xfId="1" applyFont="1" applyFill="1" applyBorder="1" applyAlignment="1">
      <alignment vertical="center"/>
    </xf>
    <xf numFmtId="41" fontId="32" fillId="3" borderId="0" xfId="0" applyNumberFormat="1" applyFont="1" applyFill="1" applyAlignment="1">
      <alignment horizontal="left" vertical="center"/>
    </xf>
    <xf numFmtId="41" fontId="27" fillId="3" borderId="25" xfId="0" applyNumberFormat="1" applyFont="1" applyFill="1" applyBorder="1" applyAlignment="1">
      <alignment vertical="center"/>
    </xf>
    <xf numFmtId="0" fontId="31" fillId="3" borderId="0" xfId="0" applyFont="1" applyFill="1" applyAlignment="1">
      <alignment horizontal="left" vertical="center"/>
    </xf>
    <xf numFmtId="43" fontId="28" fillId="3" borderId="0" xfId="1" applyFont="1" applyFill="1" applyBorder="1" applyAlignment="1">
      <alignment vertical="center"/>
    </xf>
    <xf numFmtId="43" fontId="28" fillId="3" borderId="24" xfId="1" applyFont="1" applyFill="1" applyBorder="1" applyAlignment="1"/>
    <xf numFmtId="43" fontId="27" fillId="3" borderId="0" xfId="1" applyFont="1" applyFill="1" applyBorder="1" applyAlignment="1">
      <alignment vertical="center"/>
    </xf>
    <xf numFmtId="0" fontId="27" fillId="3" borderId="0" xfId="0" applyFont="1" applyFill="1" applyAlignment="1">
      <alignment horizontal="left" vertical="top"/>
    </xf>
    <xf numFmtId="41" fontId="28" fillId="3" borderId="24" xfId="0" applyNumberFormat="1" applyFont="1" applyFill="1" applyBorder="1" applyAlignment="1">
      <alignment vertical="center"/>
    </xf>
    <xf numFmtId="41" fontId="28" fillId="0" borderId="0" xfId="0" applyNumberFormat="1" applyFont="1" applyAlignment="1">
      <alignment vertical="center"/>
    </xf>
    <xf numFmtId="0" fontId="27" fillId="3" borderId="0" xfId="0" applyFont="1" applyFill="1" applyAlignment="1">
      <alignment vertical="center"/>
    </xf>
    <xf numFmtId="0" fontId="27" fillId="3" borderId="0" xfId="0" applyFont="1" applyFill="1" applyAlignment="1">
      <alignment horizontal="left" vertical="center"/>
    </xf>
    <xf numFmtId="43" fontId="27" fillId="3" borderId="0" xfId="0" applyNumberFormat="1" applyFont="1" applyFill="1" applyAlignment="1">
      <alignment vertical="center"/>
    </xf>
    <xf numFmtId="43" fontId="28" fillId="0" borderId="0" xfId="0" applyNumberFormat="1" applyFont="1" applyAlignment="1">
      <alignment vertical="center"/>
    </xf>
    <xf numFmtId="0" fontId="0" fillId="0" borderId="0" xfId="0" applyAlignment="1">
      <alignment horizontal="center"/>
    </xf>
    <xf numFmtId="0" fontId="12" fillId="4" borderId="1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2" fillId="2" borderId="21" xfId="0" applyFont="1" applyFill="1" applyBorder="1" applyAlignment="1">
      <alignment horizontal="left" vertical="center"/>
    </xf>
    <xf numFmtId="0" fontId="12" fillId="2" borderId="22" xfId="0" applyFont="1" applyFill="1" applyBorder="1" applyAlignment="1">
      <alignment horizontal="left" vertical="center"/>
    </xf>
    <xf numFmtId="43" fontId="12" fillId="2" borderId="19" xfId="1" applyFont="1" applyFill="1" applyBorder="1" applyAlignment="1">
      <alignment horizontal="center" vertical="center" wrapText="1"/>
    </xf>
    <xf numFmtId="43" fontId="12" fillId="2" borderId="20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top" wrapText="1" readingOrder="1"/>
    </xf>
    <xf numFmtId="0" fontId="1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7" fillId="3" borderId="4" xfId="0" applyFont="1" applyFill="1" applyBorder="1" applyAlignment="1">
      <alignment horizontal="center"/>
    </xf>
    <xf numFmtId="0" fontId="29" fillId="3" borderId="0" xfId="0" applyFont="1" applyFill="1" applyAlignment="1">
      <alignment horizontal="center" vertical="center"/>
    </xf>
    <xf numFmtId="0" fontId="27" fillId="3" borderId="0" xfId="0" applyFont="1" applyFill="1" applyAlignment="1">
      <alignment horizontal="left" vertical="center"/>
    </xf>
  </cellXfs>
  <cellStyles count="9">
    <cellStyle name="Millares" xfId="1" builtinId="3"/>
    <cellStyle name="Millares 2" xfId="6" xr:uid="{00000000-0005-0000-0000-000001000000}"/>
    <cellStyle name="Millares 2 2" xfId="4" xr:uid="{00000000-0005-0000-0000-000002000000}"/>
    <cellStyle name="Millares_29 feb DESEMBOLSO2004" xfId="5" xr:uid="{00000000-0005-0000-0000-000003000000}"/>
    <cellStyle name="Moneda 3" xfId="2" xr:uid="{00000000-0005-0000-0000-000004000000}"/>
    <cellStyle name="Normal" xfId="0" builtinId="0"/>
    <cellStyle name="Normal 2" xfId="3" xr:uid="{00000000-0005-0000-0000-000006000000}"/>
    <cellStyle name="Normal 2 2" xfId="7" xr:uid="{00000000-0005-0000-0000-000007000000}"/>
    <cellStyle name="Porcentaje 2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133350</xdr:rowOff>
    </xdr:from>
    <xdr:to>
      <xdr:col>0</xdr:col>
      <xdr:colOff>2095500</xdr:colOff>
      <xdr:row>4</xdr:row>
      <xdr:rowOff>230187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228600"/>
          <a:ext cx="1543050" cy="7254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2</xdr:col>
      <xdr:colOff>190500</xdr:colOff>
      <xdr:row>5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4F82B97-A5DD-4DF7-B5A6-41A4F5A00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954530" cy="1057275"/>
        </a:xfrm>
        <a:prstGeom prst="rect">
          <a:avLst/>
        </a:prstGeom>
      </xdr:spPr>
    </xdr:pic>
    <xdr:clientData/>
  </xdr:twoCellAnchor>
  <xdr:twoCellAnchor editAs="oneCell">
    <xdr:from>
      <xdr:col>5</xdr:col>
      <xdr:colOff>51434</xdr:colOff>
      <xdr:row>0</xdr:row>
      <xdr:rowOff>0</xdr:rowOff>
    </xdr:from>
    <xdr:to>
      <xdr:col>6</xdr:col>
      <xdr:colOff>788669</xdr:colOff>
      <xdr:row>5</xdr:row>
      <xdr:rowOff>53340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C4B16F8-C816-48FC-8CDC-DFB19A78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6694" y="0"/>
          <a:ext cx="2009775" cy="10058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4</xdr:row>
      <xdr:rowOff>60960</xdr:rowOff>
    </xdr:from>
    <xdr:to>
      <xdr:col>3</xdr:col>
      <xdr:colOff>1485900</xdr:colOff>
      <xdr:row>9</xdr:row>
      <xdr:rowOff>60960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792480"/>
          <a:ext cx="17145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1363980</xdr:colOff>
      <xdr:row>6</xdr:row>
      <xdr:rowOff>7620</xdr:rowOff>
    </xdr:from>
    <xdr:to>
      <xdr:col>9</xdr:col>
      <xdr:colOff>76200</xdr:colOff>
      <xdr:row>9</xdr:row>
      <xdr:rowOff>167640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480" y="1135380"/>
          <a:ext cx="1470660" cy="754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esktop/INFORMES%20OCTUBRE%20VS%202024/ESTADOS%20FINACIERO%20OCTUBRE%202024%20HOSP.%20RICARDO%20LIMARD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>
        <row r="8">
          <cell r="E8">
            <v>358696.33382000611</v>
          </cell>
        </row>
        <row r="9">
          <cell r="E9">
            <v>39904507.879999995</v>
          </cell>
        </row>
        <row r="10">
          <cell r="E10">
            <v>6166063.8300000001</v>
          </cell>
        </row>
        <row r="12">
          <cell r="E12">
            <v>20795723.079999998</v>
          </cell>
        </row>
        <row r="13">
          <cell r="F13">
            <v>0</v>
          </cell>
        </row>
        <row r="16">
          <cell r="F16">
            <v>54937527.247000009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94"/>
  <sheetViews>
    <sheetView showGridLines="0" topLeftCell="BH84" zoomScaleNormal="100" workbookViewId="0">
      <selection activeCell="E88" sqref="D88:BH92"/>
    </sheetView>
  </sheetViews>
  <sheetFormatPr baseColWidth="10" defaultColWidth="11.42578125" defaultRowHeight="15" x14ac:dyDescent="0.25"/>
  <cols>
    <col min="1" max="1" width="33.5703125" customWidth="1"/>
    <col min="2" max="2" width="14" customWidth="1"/>
    <col min="3" max="3" width="5.7109375" customWidth="1"/>
    <col min="4" max="4" width="13.5703125" bestFit="1" customWidth="1"/>
    <col min="5" max="5" width="14.140625" bestFit="1" customWidth="1"/>
    <col min="6" max="6" width="13.7109375" customWidth="1"/>
    <col min="7" max="7" width="13.5703125" bestFit="1" customWidth="1"/>
    <col min="8" max="8" width="14.140625" bestFit="1" customWidth="1"/>
    <col min="9" max="9" width="14.5703125" customWidth="1"/>
    <col min="10" max="10" width="17.140625" customWidth="1"/>
    <col min="11" max="11" width="13.5703125" bestFit="1" customWidth="1"/>
    <col min="12" max="12" width="17.7109375" bestFit="1" customWidth="1"/>
    <col min="13" max="13" width="13.5703125" bestFit="1" customWidth="1"/>
    <col min="14" max="14" width="2" customWidth="1"/>
    <col min="15" max="15" width="1.42578125" customWidth="1"/>
    <col min="16" max="16" width="14.5703125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62" t="s">
        <v>84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</row>
    <row r="4" spans="1:17" ht="21" customHeight="1" x14ac:dyDescent="0.25">
      <c r="A4" s="164" t="s">
        <v>87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</row>
    <row r="5" spans="1:17" ht="21" customHeight="1" x14ac:dyDescent="0.25">
      <c r="A5" s="37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spans="1:17" ht="15.75" customHeight="1" x14ac:dyDescent="0.25">
      <c r="A6" s="170" t="s">
        <v>80</v>
      </c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</row>
    <row r="7" spans="1:17" ht="15.75" customHeight="1" x14ac:dyDescent="0.25">
      <c r="A7" s="39" t="s">
        <v>97</v>
      </c>
      <c r="B7" s="40" t="s">
        <v>98</v>
      </c>
      <c r="C7" s="41"/>
      <c r="D7" s="30">
        <v>13161443.430000003</v>
      </c>
      <c r="E7" s="31">
        <v>13933312.310000001</v>
      </c>
      <c r="F7" s="30">
        <v>2996331.7299999995</v>
      </c>
      <c r="G7" s="30">
        <v>11797726.52</v>
      </c>
      <c r="H7" s="30">
        <v>11771504.869999999</v>
      </c>
      <c r="I7" s="30">
        <v>13293071.6</v>
      </c>
      <c r="J7" s="30">
        <v>19417215.82</v>
      </c>
      <c r="K7" s="30">
        <v>15350990.58</v>
      </c>
      <c r="L7" s="30">
        <v>16970037.280000001</v>
      </c>
      <c r="M7" s="30">
        <v>15979863.02</v>
      </c>
      <c r="N7" s="30"/>
      <c r="O7" s="30"/>
      <c r="P7" s="10">
        <f>+D7+E7+F7+G7+H7+I7+J7+K7+L7+M7+N7+O7</f>
        <v>134671497.16</v>
      </c>
    </row>
    <row r="8" spans="1:17" ht="15.75" customHeight="1" x14ac:dyDescent="0.25">
      <c r="A8" s="32"/>
      <c r="B8" s="32" t="s">
        <v>88</v>
      </c>
      <c r="C8" s="32"/>
      <c r="D8" s="32"/>
      <c r="E8" s="32"/>
      <c r="F8" s="33"/>
      <c r="G8" s="30">
        <v>2500000</v>
      </c>
      <c r="H8" s="30">
        <v>4999950.03</v>
      </c>
      <c r="I8" s="30">
        <v>2499936.56</v>
      </c>
      <c r="J8" s="30">
        <v>2499937.6</v>
      </c>
      <c r="K8" s="30">
        <v>2499925.29</v>
      </c>
      <c r="L8" s="30">
        <v>2499969.87</v>
      </c>
      <c r="M8" s="30">
        <v>2499772.09</v>
      </c>
      <c r="N8" s="30"/>
      <c r="O8" s="30"/>
      <c r="P8" s="10">
        <f>+D8+E8+F8+G8+H8+I8+J8+K8+L8+M8+N8+O8</f>
        <v>19999491.440000001</v>
      </c>
      <c r="Q8" s="26"/>
    </row>
    <row r="9" spans="1:17" ht="15.75" customHeight="1" thickBot="1" x14ac:dyDescent="0.3">
      <c r="A9" s="42"/>
      <c r="B9" s="43" t="s">
        <v>86</v>
      </c>
      <c r="C9" s="43"/>
      <c r="D9" s="34">
        <f t="shared" ref="D9:O9" si="0">SUM(D7:D8)</f>
        <v>13161443.430000003</v>
      </c>
      <c r="E9" s="34">
        <f t="shared" si="0"/>
        <v>13933312.310000001</v>
      </c>
      <c r="F9" s="35">
        <f t="shared" si="0"/>
        <v>2996331.7299999995</v>
      </c>
      <c r="G9" s="35">
        <f t="shared" si="0"/>
        <v>14297726.52</v>
      </c>
      <c r="H9" s="35">
        <f t="shared" si="0"/>
        <v>16771454.899999999</v>
      </c>
      <c r="I9" s="35">
        <f t="shared" si="0"/>
        <v>15793008.16</v>
      </c>
      <c r="J9" s="35">
        <f t="shared" si="0"/>
        <v>21917153.420000002</v>
      </c>
      <c r="K9" s="35">
        <f t="shared" si="0"/>
        <v>17850915.870000001</v>
      </c>
      <c r="L9" s="35">
        <f t="shared" si="0"/>
        <v>19470007.150000002</v>
      </c>
      <c r="M9" s="35">
        <f t="shared" si="0"/>
        <v>18479635.109999999</v>
      </c>
      <c r="N9" s="35">
        <f t="shared" si="0"/>
        <v>0</v>
      </c>
      <c r="O9" s="35">
        <f t="shared" si="0"/>
        <v>0</v>
      </c>
      <c r="P9" s="10">
        <f>+D9+E9+F9+G9+H9+I9+J9+K9+L9+M9+N9+O9</f>
        <v>154670988.60000002</v>
      </c>
      <c r="Q9" s="26"/>
    </row>
    <row r="10" spans="1:17" ht="25.5" customHeight="1" thickBot="1" x14ac:dyDescent="0.3">
      <c r="A10" s="166" t="s">
        <v>63</v>
      </c>
      <c r="B10" s="168" t="s">
        <v>76</v>
      </c>
      <c r="C10" s="168" t="s">
        <v>75</v>
      </c>
      <c r="D10" s="158" t="s">
        <v>74</v>
      </c>
      <c r="E10" s="159"/>
      <c r="F10" s="159"/>
      <c r="G10" s="159"/>
      <c r="H10" s="159"/>
      <c r="I10" s="159"/>
      <c r="J10" s="159"/>
      <c r="K10" s="160"/>
      <c r="L10" s="160"/>
      <c r="M10" s="160"/>
      <c r="N10" s="160"/>
      <c r="O10" s="160"/>
      <c r="P10" s="161"/>
    </row>
    <row r="11" spans="1:17" ht="15.75" thickBot="1" x14ac:dyDescent="0.3">
      <c r="A11" s="167"/>
      <c r="B11" s="169"/>
      <c r="C11" s="169"/>
      <c r="D11" s="75" t="s">
        <v>99</v>
      </c>
      <c r="E11" s="76" t="s">
        <v>100</v>
      </c>
      <c r="F11" s="76" t="s">
        <v>101</v>
      </c>
      <c r="G11" s="76" t="s">
        <v>102</v>
      </c>
      <c r="H11" s="75" t="s">
        <v>103</v>
      </c>
      <c r="I11" s="76" t="s">
        <v>104</v>
      </c>
      <c r="J11" s="75" t="s">
        <v>105</v>
      </c>
      <c r="K11" s="76" t="s">
        <v>106</v>
      </c>
      <c r="L11" s="76" t="s">
        <v>107</v>
      </c>
      <c r="M11" s="76" t="s">
        <v>108</v>
      </c>
      <c r="N11" s="27" t="s">
        <v>85</v>
      </c>
      <c r="O11" s="75" t="s">
        <v>109</v>
      </c>
      <c r="P11" s="28" t="s">
        <v>73</v>
      </c>
    </row>
    <row r="12" spans="1:17" x14ac:dyDescent="0.25">
      <c r="A12" s="44" t="s">
        <v>0</v>
      </c>
      <c r="B12" s="22"/>
      <c r="C12" s="22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</row>
    <row r="13" spans="1:17" ht="30" x14ac:dyDescent="0.25">
      <c r="A13" s="45" t="s">
        <v>1</v>
      </c>
      <c r="B13" s="46">
        <f>SUM(B14:B18)</f>
        <v>65969332.75</v>
      </c>
      <c r="C13" s="9"/>
      <c r="D13" s="47">
        <f t="shared" ref="D13:P13" si="1">SUM(D14:D18)</f>
        <v>3561993.69</v>
      </c>
      <c r="E13" s="47">
        <f t="shared" si="1"/>
        <v>3334497.22</v>
      </c>
      <c r="F13" s="47">
        <f t="shared" si="1"/>
        <v>3452945.4000000004</v>
      </c>
      <c r="G13" s="47">
        <f t="shared" si="1"/>
        <v>6590560.21</v>
      </c>
      <c r="H13" s="47">
        <f t="shared" si="1"/>
        <v>3614939.12</v>
      </c>
      <c r="I13" s="47">
        <f t="shared" si="1"/>
        <v>3514639.36</v>
      </c>
      <c r="J13" s="47">
        <f t="shared" si="1"/>
        <v>6928872.9200000009</v>
      </c>
      <c r="K13" s="47">
        <f t="shared" si="1"/>
        <v>4213635.53</v>
      </c>
      <c r="L13" s="47">
        <f t="shared" si="1"/>
        <v>7952429.3199999994</v>
      </c>
      <c r="M13" s="47">
        <f t="shared" si="1"/>
        <v>3609728.8899999997</v>
      </c>
      <c r="N13" s="47">
        <f t="shared" si="1"/>
        <v>0</v>
      </c>
      <c r="O13" s="47">
        <f t="shared" si="1"/>
        <v>0</v>
      </c>
      <c r="P13" s="47">
        <f t="shared" si="1"/>
        <v>46774241.659999996</v>
      </c>
    </row>
    <row r="14" spans="1:17" x14ac:dyDescent="0.25">
      <c r="A14" s="48" t="s">
        <v>2</v>
      </c>
      <c r="B14" s="63">
        <v>56212584.490000002</v>
      </c>
      <c r="C14" s="64"/>
      <c r="D14" s="64">
        <v>3025100.76</v>
      </c>
      <c r="E14" s="11">
        <v>2817604.29</v>
      </c>
      <c r="F14" s="11">
        <v>2930052.47</v>
      </c>
      <c r="G14" s="11">
        <v>22662.559999999998</v>
      </c>
      <c r="H14" s="11">
        <v>3086046.19</v>
      </c>
      <c r="I14" s="29">
        <v>2973912.54</v>
      </c>
      <c r="J14" s="12">
        <v>5855419.3800000008</v>
      </c>
      <c r="K14" s="12">
        <v>3672908.71</v>
      </c>
      <c r="L14" s="12">
        <v>48216.81</v>
      </c>
      <c r="M14" s="12">
        <v>3032961.54</v>
      </c>
      <c r="N14" s="51"/>
      <c r="O14" s="51"/>
      <c r="P14" s="10">
        <f>+D14+E14+F14+G14+H14+I14+J14+K14+L14+M14+N14+O14</f>
        <v>27464885.249999996</v>
      </c>
    </row>
    <row r="15" spans="1:17" x14ac:dyDescent="0.25">
      <c r="A15" s="48" t="s">
        <v>3</v>
      </c>
      <c r="B15" s="63">
        <v>8256748.2599999998</v>
      </c>
      <c r="C15" s="64"/>
      <c r="D15" s="64">
        <v>536892.93000000005</v>
      </c>
      <c r="E15" s="11">
        <v>516892.93</v>
      </c>
      <c r="F15" s="11">
        <v>522892.93</v>
      </c>
      <c r="G15" s="11">
        <v>0</v>
      </c>
      <c r="H15" s="11">
        <v>528892.93000000005</v>
      </c>
      <c r="I15" s="29">
        <v>540726.81999999995</v>
      </c>
      <c r="J15" s="12">
        <v>1073453.54</v>
      </c>
      <c r="K15" s="12">
        <v>540726.81999999995</v>
      </c>
      <c r="L15" s="12">
        <v>0</v>
      </c>
      <c r="M15" s="12">
        <v>540726.81999999995</v>
      </c>
      <c r="N15" s="51"/>
      <c r="O15" s="51"/>
      <c r="P15" s="10">
        <f t="shared" ref="P15:P18" si="2">+D15+E15+F15+G15+H15+I15+J15+K15+L15+M15+N15+O15</f>
        <v>4801205.7200000007</v>
      </c>
    </row>
    <row r="16" spans="1:17" ht="30" x14ac:dyDescent="0.25">
      <c r="A16" s="48" t="s">
        <v>4</v>
      </c>
      <c r="B16" s="63"/>
      <c r="C16" s="64"/>
      <c r="D16" s="65"/>
      <c r="E16" s="65"/>
      <c r="F16" s="65"/>
      <c r="G16" s="65"/>
      <c r="H16" s="65"/>
      <c r="I16" s="65"/>
      <c r="J16" s="12"/>
      <c r="K16" s="12"/>
      <c r="L16" s="12"/>
      <c r="M16" s="12"/>
      <c r="N16" s="13"/>
      <c r="O16" s="13"/>
      <c r="P16" s="10">
        <f t="shared" si="2"/>
        <v>0</v>
      </c>
      <c r="Q16" s="1"/>
    </row>
    <row r="17" spans="1:16" ht="30" x14ac:dyDescent="0.25">
      <c r="A17" s="48" t="s">
        <v>5</v>
      </c>
      <c r="B17" s="63"/>
      <c r="C17" s="63"/>
      <c r="D17" s="65"/>
      <c r="E17" s="65"/>
      <c r="F17" s="65"/>
      <c r="G17" s="65">
        <v>6567897.6500000004</v>
      </c>
      <c r="H17" s="65"/>
      <c r="I17" s="65"/>
      <c r="J17" s="12"/>
      <c r="K17" s="12"/>
      <c r="L17" s="12">
        <v>7904212.5099999998</v>
      </c>
      <c r="M17" s="12">
        <v>36040.53</v>
      </c>
      <c r="N17" s="13"/>
      <c r="O17" s="13"/>
      <c r="P17" s="10">
        <f t="shared" si="2"/>
        <v>14508150.689999999</v>
      </c>
    </row>
    <row r="18" spans="1:16" ht="30" x14ac:dyDescent="0.25">
      <c r="A18" s="48" t="s">
        <v>6</v>
      </c>
      <c r="B18" s="63">
        <v>1500000</v>
      </c>
      <c r="C18" s="64"/>
      <c r="D18" s="64"/>
      <c r="E18" s="11"/>
      <c r="F18" s="11"/>
      <c r="G18" s="11"/>
      <c r="H18" s="11"/>
      <c r="I18" s="12"/>
      <c r="J18" s="12"/>
      <c r="K18" s="12"/>
      <c r="L18" s="12"/>
      <c r="M18" s="12"/>
      <c r="N18" s="51"/>
      <c r="O18" s="51"/>
      <c r="P18" s="10">
        <f t="shared" si="2"/>
        <v>0</v>
      </c>
    </row>
    <row r="19" spans="1:16" x14ac:dyDescent="0.25">
      <c r="A19" s="45" t="s">
        <v>7</v>
      </c>
      <c r="B19" s="66">
        <f>SUM(B20:B28)</f>
        <v>14432035.469999999</v>
      </c>
      <c r="C19" s="67"/>
      <c r="D19" s="68">
        <f t="shared" ref="D19:P19" si="3">SUM(D20:D28)</f>
        <v>1446612.3699999999</v>
      </c>
      <c r="E19" s="68">
        <f t="shared" si="3"/>
        <v>1257321.02</v>
      </c>
      <c r="F19" s="68">
        <f t="shared" si="3"/>
        <v>953361.87000000011</v>
      </c>
      <c r="G19" s="68">
        <f t="shared" si="3"/>
        <v>1378375.6800000002</v>
      </c>
      <c r="H19" s="68">
        <f t="shared" si="3"/>
        <v>1784736.2400000002</v>
      </c>
      <c r="I19" s="68">
        <f t="shared" si="3"/>
        <v>1711406.5699999998</v>
      </c>
      <c r="J19" s="68">
        <f t="shared" si="3"/>
        <v>2126039.54</v>
      </c>
      <c r="K19" s="68">
        <f t="shared" si="3"/>
        <v>2168178.88</v>
      </c>
      <c r="L19" s="68">
        <f t="shared" si="3"/>
        <v>1001276.51</v>
      </c>
      <c r="M19" s="68">
        <f t="shared" si="3"/>
        <v>3009284.69</v>
      </c>
      <c r="N19" s="47">
        <f t="shared" si="3"/>
        <v>0</v>
      </c>
      <c r="O19" s="47">
        <f t="shared" si="3"/>
        <v>0</v>
      </c>
      <c r="P19" s="47">
        <f t="shared" si="3"/>
        <v>16836593.370000001</v>
      </c>
    </row>
    <row r="20" spans="1:16" x14ac:dyDescent="0.25">
      <c r="A20" s="48" t="s">
        <v>8</v>
      </c>
      <c r="B20" s="63">
        <v>2763575.87</v>
      </c>
      <c r="C20" s="64"/>
      <c r="D20" s="64">
        <v>238131.71</v>
      </c>
      <c r="E20" s="11">
        <v>264304.83</v>
      </c>
      <c r="F20" s="11">
        <v>168153.33000000002</v>
      </c>
      <c r="G20" s="11">
        <v>172820.75</v>
      </c>
      <c r="H20" s="11">
        <v>169108.52</v>
      </c>
      <c r="I20" s="12">
        <v>169104</v>
      </c>
      <c r="J20" s="12">
        <v>296886.03999999998</v>
      </c>
      <c r="K20" s="12">
        <v>580218.03</v>
      </c>
      <c r="L20" s="12">
        <v>20910</v>
      </c>
      <c r="M20" s="12">
        <v>803532.64999999991</v>
      </c>
      <c r="N20" s="51"/>
      <c r="O20" s="51"/>
      <c r="P20" s="10">
        <f t="shared" ref="P20:P77" si="4">+D20+E20+F20+G20+H20+I20+J20+K20+L20+M20+N20+O20</f>
        <v>2883169.8600000003</v>
      </c>
    </row>
    <row r="21" spans="1:16" ht="25.5" customHeight="1" x14ac:dyDescent="0.25">
      <c r="A21" s="48" t="s">
        <v>9</v>
      </c>
      <c r="B21" s="63">
        <v>3058116.14</v>
      </c>
      <c r="C21" s="64"/>
      <c r="D21" s="69">
        <v>376125</v>
      </c>
      <c r="E21" s="11">
        <v>407879</v>
      </c>
      <c r="F21" s="11"/>
      <c r="G21" s="11">
        <v>392645</v>
      </c>
      <c r="H21" s="11">
        <v>11800</v>
      </c>
      <c r="I21" s="12">
        <v>493244.5</v>
      </c>
      <c r="J21" s="12">
        <v>454257</v>
      </c>
      <c r="K21" s="12">
        <v>664487.5</v>
      </c>
      <c r="L21" s="12">
        <v>468430.5</v>
      </c>
      <c r="M21" s="12">
        <v>559569.19999999995</v>
      </c>
      <c r="N21" s="51"/>
      <c r="O21" s="51"/>
      <c r="P21" s="10">
        <f t="shared" si="4"/>
        <v>3828437.7</v>
      </c>
    </row>
    <row r="22" spans="1:16" x14ac:dyDescent="0.25">
      <c r="A22" s="48" t="s">
        <v>10</v>
      </c>
      <c r="B22" s="63">
        <v>419000</v>
      </c>
      <c r="C22" s="64"/>
      <c r="D22" s="64"/>
      <c r="E22" s="11"/>
      <c r="F22" s="11"/>
      <c r="G22" s="11">
        <v>54630</v>
      </c>
      <c r="H22" s="11">
        <v>121600</v>
      </c>
      <c r="I22" s="12">
        <v>17400</v>
      </c>
      <c r="J22" s="12">
        <v>23700</v>
      </c>
      <c r="K22" s="12">
        <v>21050</v>
      </c>
      <c r="L22" s="12">
        <v>9825</v>
      </c>
      <c r="M22" s="12">
        <v>33975</v>
      </c>
      <c r="N22" s="51"/>
      <c r="O22" s="51"/>
      <c r="P22" s="10">
        <f t="shared" si="4"/>
        <v>282180</v>
      </c>
    </row>
    <row r="23" spans="1:16" ht="30" x14ac:dyDescent="0.25">
      <c r="A23" s="48" t="s">
        <v>11</v>
      </c>
      <c r="B23" s="63">
        <v>840000</v>
      </c>
      <c r="C23" s="64"/>
      <c r="D23" s="69">
        <v>78510</v>
      </c>
      <c r="E23" s="11">
        <v>100500</v>
      </c>
      <c r="F23" s="11">
        <v>140470</v>
      </c>
      <c r="G23" s="11">
        <v>136050</v>
      </c>
      <c r="H23" s="11">
        <v>196100</v>
      </c>
      <c r="I23" s="12">
        <v>256750</v>
      </c>
      <c r="J23" s="12">
        <v>127100</v>
      </c>
      <c r="K23" s="12">
        <v>104550</v>
      </c>
      <c r="L23" s="12">
        <v>112000</v>
      </c>
      <c r="M23" s="12">
        <v>250610</v>
      </c>
      <c r="N23" s="51"/>
      <c r="O23" s="51"/>
      <c r="P23" s="10">
        <f t="shared" si="4"/>
        <v>1502640</v>
      </c>
    </row>
    <row r="24" spans="1:16" x14ac:dyDescent="0.25">
      <c r="A24" s="48" t="s">
        <v>12</v>
      </c>
      <c r="B24" s="63">
        <v>2163948</v>
      </c>
      <c r="C24" s="64"/>
      <c r="D24" s="69">
        <v>186363.35</v>
      </c>
      <c r="E24" s="11">
        <v>179976.3</v>
      </c>
      <c r="F24" s="11">
        <v>188830.2</v>
      </c>
      <c r="G24" s="11"/>
      <c r="H24" s="11">
        <v>367026.89</v>
      </c>
      <c r="I24" s="12">
        <v>130000</v>
      </c>
      <c r="J24" s="12">
        <v>188361.45</v>
      </c>
      <c r="K24" s="12">
        <v>179071.01</v>
      </c>
      <c r="L24" s="12"/>
      <c r="M24" s="12">
        <v>231758.65</v>
      </c>
      <c r="N24" s="51"/>
      <c r="O24" s="51"/>
      <c r="P24" s="10">
        <f t="shared" si="4"/>
        <v>1651387.85</v>
      </c>
    </row>
    <row r="25" spans="1:16" x14ac:dyDescent="0.25">
      <c r="A25" s="48" t="s">
        <v>13</v>
      </c>
      <c r="B25" s="63"/>
      <c r="C25" s="64"/>
      <c r="D25" s="65"/>
      <c r="E25" s="65"/>
      <c r="F25" s="12"/>
      <c r="G25" s="12"/>
      <c r="H25" s="11"/>
      <c r="I25" s="12"/>
      <c r="J25" s="12"/>
      <c r="K25" s="12"/>
      <c r="L25" s="12"/>
      <c r="M25" s="12"/>
      <c r="N25" s="51"/>
      <c r="O25" s="51"/>
      <c r="P25" s="10">
        <f t="shared" si="4"/>
        <v>0</v>
      </c>
    </row>
    <row r="26" spans="1:16" ht="26.45" customHeight="1" x14ac:dyDescent="0.25">
      <c r="A26" s="48" t="s">
        <v>14</v>
      </c>
      <c r="B26" s="63">
        <v>2789775.46</v>
      </c>
      <c r="C26" s="64"/>
      <c r="D26" s="69">
        <v>306976.01</v>
      </c>
      <c r="E26" s="11">
        <v>56914.04</v>
      </c>
      <c r="F26" s="11">
        <v>223883.64</v>
      </c>
      <c r="G26" s="11">
        <v>299643.37</v>
      </c>
      <c r="H26" s="11">
        <v>539775.79</v>
      </c>
      <c r="I26" s="12">
        <v>294950.40000000002</v>
      </c>
      <c r="J26" s="12">
        <v>450778.08</v>
      </c>
      <c r="K26" s="12">
        <v>307076.15999999997</v>
      </c>
      <c r="L26" s="12">
        <v>142679.70000000001</v>
      </c>
      <c r="M26" s="12">
        <v>459163.11000000004</v>
      </c>
      <c r="N26" s="51"/>
      <c r="O26" s="51"/>
      <c r="P26" s="10">
        <f t="shared" si="4"/>
        <v>3081840.3000000003</v>
      </c>
    </row>
    <row r="27" spans="1:16" ht="21.75" customHeight="1" x14ac:dyDescent="0.25">
      <c r="A27" s="48" t="s">
        <v>15</v>
      </c>
      <c r="B27" s="63">
        <v>2397620</v>
      </c>
      <c r="C27" s="64"/>
      <c r="D27" s="69">
        <v>235356.3</v>
      </c>
      <c r="E27" s="11">
        <v>217206.84999999998</v>
      </c>
      <c r="F27" s="11">
        <v>193299.7</v>
      </c>
      <c r="G27" s="11">
        <v>280364.56</v>
      </c>
      <c r="H27" s="11">
        <v>332925.03999999998</v>
      </c>
      <c r="I27" s="12">
        <v>304777.67</v>
      </c>
      <c r="J27" s="12">
        <v>414811.97</v>
      </c>
      <c r="K27" s="12">
        <v>257856.18</v>
      </c>
      <c r="L27" s="12">
        <v>182900</v>
      </c>
      <c r="M27" s="12">
        <v>610020.07999999996</v>
      </c>
      <c r="N27" s="51"/>
      <c r="O27" s="51"/>
      <c r="P27" s="10">
        <f t="shared" si="4"/>
        <v>3029518.35</v>
      </c>
    </row>
    <row r="28" spans="1:16" ht="30" x14ac:dyDescent="0.25">
      <c r="A28" s="48" t="s">
        <v>16</v>
      </c>
      <c r="B28" s="63"/>
      <c r="C28" s="64"/>
      <c r="D28" s="69">
        <v>25150</v>
      </c>
      <c r="E28" s="65">
        <v>30540</v>
      </c>
      <c r="F28" s="64">
        <v>38725</v>
      </c>
      <c r="G28" s="11">
        <v>42222</v>
      </c>
      <c r="H28" s="11">
        <v>46400</v>
      </c>
      <c r="I28" s="12">
        <v>45180</v>
      </c>
      <c r="J28" s="12">
        <v>170145</v>
      </c>
      <c r="K28" s="12">
        <v>53870</v>
      </c>
      <c r="L28" s="12">
        <v>64531.31</v>
      </c>
      <c r="M28" s="12">
        <v>60656</v>
      </c>
      <c r="N28" s="51"/>
      <c r="O28" s="51"/>
      <c r="P28" s="10">
        <f t="shared" si="4"/>
        <v>577419.31000000006</v>
      </c>
    </row>
    <row r="29" spans="1:16" x14ac:dyDescent="0.25">
      <c r="A29" s="45" t="s">
        <v>17</v>
      </c>
      <c r="B29" s="66">
        <f>SUM(B30:B38)</f>
        <v>119826716.52</v>
      </c>
      <c r="C29" s="67"/>
      <c r="D29" s="68">
        <f t="shared" ref="D29:P29" si="5">SUM(D30:D38)</f>
        <v>6642240.0799999991</v>
      </c>
      <c r="E29" s="68">
        <f t="shared" si="5"/>
        <v>7742592.8399999999</v>
      </c>
      <c r="F29" s="68">
        <f t="shared" si="5"/>
        <v>2859975.88</v>
      </c>
      <c r="G29" s="68">
        <f t="shared" si="5"/>
        <v>6424930.7400000012</v>
      </c>
      <c r="H29" s="68">
        <f t="shared" si="5"/>
        <v>11311113.140000001</v>
      </c>
      <c r="I29" s="68">
        <f t="shared" si="5"/>
        <v>9842764.9800000004</v>
      </c>
      <c r="J29" s="68">
        <f t="shared" si="5"/>
        <v>10873874.43</v>
      </c>
      <c r="K29" s="68">
        <f t="shared" si="5"/>
        <v>14215045.350000001</v>
      </c>
      <c r="L29" s="68">
        <f t="shared" si="5"/>
        <v>6353435.3299999991</v>
      </c>
      <c r="M29" s="68">
        <f t="shared" si="5"/>
        <v>15658369.000000002</v>
      </c>
      <c r="N29" s="47">
        <f t="shared" si="5"/>
        <v>0</v>
      </c>
      <c r="O29" s="47">
        <f t="shared" si="5"/>
        <v>0</v>
      </c>
      <c r="P29" s="47">
        <f t="shared" si="5"/>
        <v>91924341.770000011</v>
      </c>
    </row>
    <row r="30" spans="1:16" ht="30" x14ac:dyDescent="0.25">
      <c r="A30" s="48" t="s">
        <v>18</v>
      </c>
      <c r="B30" s="63">
        <v>15132993.699999999</v>
      </c>
      <c r="C30" s="64"/>
      <c r="D30" s="65">
        <v>1259679.8600000001</v>
      </c>
      <c r="E30" s="65">
        <v>1190279.98</v>
      </c>
      <c r="F30" s="70">
        <v>1149191.4099999999</v>
      </c>
      <c r="G30" s="11">
        <v>384309.3</v>
      </c>
      <c r="H30" s="11">
        <v>1698314.69</v>
      </c>
      <c r="I30" s="12">
        <v>1382847.0299999998</v>
      </c>
      <c r="J30" s="12">
        <v>1605690</v>
      </c>
      <c r="K30" s="12">
        <v>1555042.14</v>
      </c>
      <c r="L30" s="12">
        <v>1409801.23</v>
      </c>
      <c r="M30" s="12">
        <v>1896458.92</v>
      </c>
      <c r="N30" s="51"/>
      <c r="O30" s="51"/>
      <c r="P30" s="10">
        <f t="shared" si="4"/>
        <v>13531614.560000001</v>
      </c>
    </row>
    <row r="31" spans="1:16" x14ac:dyDescent="0.25">
      <c r="A31" s="48" t="s">
        <v>19</v>
      </c>
      <c r="B31" s="63">
        <v>650000</v>
      </c>
      <c r="C31" s="64"/>
      <c r="D31" s="65">
        <v>43600</v>
      </c>
      <c r="E31" s="65"/>
      <c r="F31" s="65"/>
      <c r="G31" s="11">
        <v>527.79999999999995</v>
      </c>
      <c r="H31" s="11"/>
      <c r="I31" s="12">
        <v>1565</v>
      </c>
      <c r="J31" s="12"/>
      <c r="K31" s="12">
        <v>109140</v>
      </c>
      <c r="L31" s="12"/>
      <c r="M31" s="12">
        <v>68703.61</v>
      </c>
      <c r="N31" s="51"/>
      <c r="O31" s="51"/>
      <c r="P31" s="10">
        <f t="shared" si="4"/>
        <v>223536.40999999997</v>
      </c>
    </row>
    <row r="32" spans="1:16" ht="30" x14ac:dyDescent="0.25">
      <c r="A32" s="48" t="s">
        <v>20</v>
      </c>
      <c r="B32" s="63">
        <v>3350000</v>
      </c>
      <c r="C32" s="64"/>
      <c r="D32" s="65">
        <v>137024.12</v>
      </c>
      <c r="E32" s="65">
        <v>197171.84000000003</v>
      </c>
      <c r="F32" s="70">
        <v>107585.04000000001</v>
      </c>
      <c r="G32" s="11">
        <v>93377.48</v>
      </c>
      <c r="H32" s="11">
        <v>149433.60000000001</v>
      </c>
      <c r="I32" s="12">
        <v>288233.03000000003</v>
      </c>
      <c r="J32" s="12">
        <v>137682.72</v>
      </c>
      <c r="K32" s="12">
        <v>231033.22</v>
      </c>
      <c r="L32" s="12">
        <v>63535</v>
      </c>
      <c r="M32" s="12">
        <v>279031.53999999998</v>
      </c>
      <c r="N32" s="51"/>
      <c r="O32" s="51"/>
      <c r="P32" s="10">
        <f t="shared" si="4"/>
        <v>1684107.59</v>
      </c>
    </row>
    <row r="33" spans="1:16" ht="30" x14ac:dyDescent="0.25">
      <c r="A33" s="48" t="s">
        <v>21</v>
      </c>
      <c r="B33" s="63">
        <v>22423604.66</v>
      </c>
      <c r="C33" s="64"/>
      <c r="D33" s="65">
        <v>1566194.25</v>
      </c>
      <c r="E33" s="11">
        <v>1413570.29</v>
      </c>
      <c r="F33" s="11">
        <v>744498.83000000007</v>
      </c>
      <c r="G33" s="11">
        <v>1163638</v>
      </c>
      <c r="H33" s="11">
        <v>2225911.7799999998</v>
      </c>
      <c r="I33" s="12">
        <v>2418560.04</v>
      </c>
      <c r="J33" s="12">
        <v>2125289.5</v>
      </c>
      <c r="K33" s="12">
        <v>4839027.16</v>
      </c>
      <c r="L33" s="12">
        <v>1423997.03</v>
      </c>
      <c r="M33" s="12">
        <v>4414935.74</v>
      </c>
      <c r="N33" s="51"/>
      <c r="O33" s="51"/>
      <c r="P33" s="10">
        <f t="shared" si="4"/>
        <v>22335622.620000005</v>
      </c>
    </row>
    <row r="34" spans="1:16" ht="30" x14ac:dyDescent="0.25">
      <c r="A34" s="48" t="s">
        <v>22</v>
      </c>
      <c r="B34" s="63">
        <v>4260500</v>
      </c>
      <c r="C34" s="64"/>
      <c r="D34" s="65">
        <v>253193</v>
      </c>
      <c r="E34" s="11">
        <v>72097.5</v>
      </c>
      <c r="F34" s="11">
        <v>246769.04</v>
      </c>
      <c r="G34" s="11">
        <v>5262</v>
      </c>
      <c r="H34" s="11">
        <v>436728.2</v>
      </c>
      <c r="I34" s="12">
        <v>260954</v>
      </c>
      <c r="J34" s="12">
        <v>304795.04000000004</v>
      </c>
      <c r="K34" s="12">
        <v>240856.5</v>
      </c>
      <c r="L34" s="12">
        <v>294810.5</v>
      </c>
      <c r="M34" s="12">
        <v>302286.90000000002</v>
      </c>
      <c r="N34" s="51"/>
      <c r="O34" s="51"/>
      <c r="P34" s="10">
        <f t="shared" si="4"/>
        <v>2417752.6800000002</v>
      </c>
    </row>
    <row r="35" spans="1:16" ht="45" x14ac:dyDescent="0.25">
      <c r="A35" s="48" t="s">
        <v>23</v>
      </c>
      <c r="B35" s="63">
        <v>900000</v>
      </c>
      <c r="C35" s="64"/>
      <c r="D35" s="65">
        <v>77309.929999999993</v>
      </c>
      <c r="E35" s="65">
        <v>166701.65</v>
      </c>
      <c r="F35" s="70">
        <v>3250</v>
      </c>
      <c r="G35" s="11">
        <v>89998.12000000001</v>
      </c>
      <c r="H35" s="11">
        <v>36772.949999999997</v>
      </c>
      <c r="I35" s="12">
        <v>62951.57</v>
      </c>
      <c r="J35" s="12">
        <v>69613.16</v>
      </c>
      <c r="K35" s="12">
        <v>27062.49</v>
      </c>
      <c r="L35" s="12"/>
      <c r="M35" s="12">
        <v>123485.9</v>
      </c>
      <c r="N35" s="51"/>
      <c r="O35" s="51"/>
      <c r="P35" s="10">
        <f t="shared" si="4"/>
        <v>657145.77</v>
      </c>
    </row>
    <row r="36" spans="1:16" ht="45" x14ac:dyDescent="0.25">
      <c r="A36" s="48" t="s">
        <v>24</v>
      </c>
      <c r="B36" s="63">
        <v>45817039.390000001</v>
      </c>
      <c r="C36" s="64"/>
      <c r="D36" s="65">
        <v>2251664.5399999996</v>
      </c>
      <c r="E36" s="71">
        <v>2509773.4299999997</v>
      </c>
      <c r="F36" s="64">
        <v>92949.45</v>
      </c>
      <c r="G36" s="11">
        <v>3800788.68</v>
      </c>
      <c r="H36" s="11">
        <v>3820580</v>
      </c>
      <c r="I36" s="12">
        <v>3553802.08</v>
      </c>
      <c r="J36" s="12">
        <v>4082711.73</v>
      </c>
      <c r="K36" s="12">
        <v>3465544.89</v>
      </c>
      <c r="L36" s="12">
        <v>2297526.44</v>
      </c>
      <c r="M36" s="12">
        <v>4230765.24</v>
      </c>
      <c r="N36" s="51"/>
      <c r="O36" s="51"/>
      <c r="P36" s="10">
        <f t="shared" si="4"/>
        <v>30106106.480000004</v>
      </c>
    </row>
    <row r="37" spans="1:16" ht="60" x14ac:dyDescent="0.25">
      <c r="A37" s="48" t="s">
        <v>25</v>
      </c>
      <c r="B37" s="65"/>
      <c r="C37" s="63"/>
      <c r="D37" s="65"/>
      <c r="E37" s="65"/>
      <c r="F37" s="65"/>
      <c r="G37" s="65"/>
      <c r="H37" s="12"/>
      <c r="I37" s="72"/>
      <c r="J37" s="12"/>
      <c r="K37" s="12"/>
      <c r="L37" s="72"/>
      <c r="M37" s="12"/>
      <c r="N37" s="51"/>
      <c r="O37" s="54"/>
      <c r="P37" s="10">
        <f t="shared" si="4"/>
        <v>0</v>
      </c>
    </row>
    <row r="38" spans="1:16" ht="30" x14ac:dyDescent="0.25">
      <c r="A38" s="48" t="s">
        <v>26</v>
      </c>
      <c r="B38" s="63">
        <v>27292578.77</v>
      </c>
      <c r="C38" s="64"/>
      <c r="D38" s="65">
        <v>1053574.3799999999</v>
      </c>
      <c r="E38" s="11">
        <v>2192998.15</v>
      </c>
      <c r="F38" s="11">
        <v>515732.11</v>
      </c>
      <c r="G38" s="11">
        <v>887029.36</v>
      </c>
      <c r="H38" s="11">
        <v>2943371.92</v>
      </c>
      <c r="I38" s="12">
        <v>1873852.23</v>
      </c>
      <c r="J38" s="12">
        <v>2548092.2799999998</v>
      </c>
      <c r="K38" s="12">
        <v>3747338.95</v>
      </c>
      <c r="L38" s="12">
        <v>863765.13</v>
      </c>
      <c r="M38" s="12">
        <v>4342701.1500000004</v>
      </c>
      <c r="N38" s="51"/>
      <c r="O38" s="51"/>
      <c r="P38" s="10">
        <f t="shared" si="4"/>
        <v>20968455.66</v>
      </c>
    </row>
    <row r="39" spans="1:16" x14ac:dyDescent="0.25">
      <c r="A39" s="45" t="s">
        <v>27</v>
      </c>
      <c r="B39" s="73"/>
      <c r="C39" s="73"/>
      <c r="D39" s="73"/>
      <c r="E39" s="73"/>
      <c r="F39" s="73"/>
      <c r="G39" s="73"/>
      <c r="H39" s="73"/>
      <c r="I39" s="12"/>
      <c r="J39" s="12"/>
      <c r="K39" s="12"/>
      <c r="L39" s="12"/>
      <c r="M39" s="12"/>
      <c r="N39" s="51"/>
      <c r="O39" s="51"/>
      <c r="P39" s="10">
        <f>+D39+E39+F39+G39+H39+I39+J39+K39+L39+M39+N39+O39</f>
        <v>0</v>
      </c>
    </row>
    <row r="40" spans="1:16" ht="30" x14ac:dyDescent="0.25">
      <c r="A40" s="48" t="s">
        <v>28</v>
      </c>
      <c r="B40" s="63"/>
      <c r="C40" s="64"/>
      <c r="D40" s="65"/>
      <c r="E40" s="65"/>
      <c r="F40" s="65"/>
      <c r="G40" s="65"/>
      <c r="H40" s="65"/>
      <c r="I40" s="12"/>
      <c r="J40" s="12"/>
      <c r="K40" s="12"/>
      <c r="L40" s="12"/>
      <c r="M40" s="12"/>
      <c r="N40" s="51"/>
      <c r="O40" s="55"/>
      <c r="P40" s="10">
        <f t="shared" si="4"/>
        <v>0</v>
      </c>
    </row>
    <row r="41" spans="1:16" ht="45" x14ac:dyDescent="0.25">
      <c r="A41" s="48" t="s">
        <v>29</v>
      </c>
      <c r="B41" s="65"/>
      <c r="C41" s="63"/>
      <c r="D41" s="65"/>
      <c r="E41" s="65"/>
      <c r="F41" s="65"/>
      <c r="G41" s="65"/>
      <c r="H41" s="65"/>
      <c r="I41" s="12"/>
      <c r="J41" s="12"/>
      <c r="K41" s="12"/>
      <c r="L41" s="12"/>
      <c r="M41" s="12"/>
      <c r="N41" s="49"/>
      <c r="O41" s="51"/>
      <c r="P41" s="10">
        <f t="shared" si="4"/>
        <v>0</v>
      </c>
    </row>
    <row r="42" spans="1:16" ht="45" x14ac:dyDescent="0.25">
      <c r="A42" s="48" t="s">
        <v>30</v>
      </c>
      <c r="B42" s="65"/>
      <c r="C42" s="63"/>
      <c r="D42" s="65"/>
      <c r="E42" s="65"/>
      <c r="F42" s="65"/>
      <c r="G42" s="65"/>
      <c r="H42" s="65"/>
      <c r="I42" s="12"/>
      <c r="J42" s="12"/>
      <c r="K42" s="12"/>
      <c r="L42" s="12"/>
      <c r="M42" s="12"/>
      <c r="N42" s="49"/>
      <c r="O42" s="55"/>
      <c r="P42" s="10">
        <f t="shared" si="4"/>
        <v>0</v>
      </c>
    </row>
    <row r="43" spans="1:16" ht="45" x14ac:dyDescent="0.25">
      <c r="A43" s="48" t="s">
        <v>31</v>
      </c>
      <c r="B43" s="65"/>
      <c r="C43" s="63"/>
      <c r="D43" s="65"/>
      <c r="E43" s="65"/>
      <c r="F43" s="65"/>
      <c r="G43" s="65"/>
      <c r="H43" s="65"/>
      <c r="I43" s="12"/>
      <c r="J43" s="12"/>
      <c r="K43" s="12"/>
      <c r="L43" s="12"/>
      <c r="M43" s="12"/>
      <c r="N43" s="49"/>
      <c r="O43" s="55"/>
      <c r="P43" s="10">
        <f t="shared" si="4"/>
        <v>0</v>
      </c>
    </row>
    <row r="44" spans="1:16" ht="45" x14ac:dyDescent="0.25">
      <c r="A44" s="48" t="s">
        <v>32</v>
      </c>
      <c r="B44" s="65">
        <v>0</v>
      </c>
      <c r="C44" s="63">
        <v>0</v>
      </c>
      <c r="D44" s="65"/>
      <c r="E44" s="65"/>
      <c r="F44" s="65"/>
      <c r="G44" s="65"/>
      <c r="H44" s="65"/>
      <c r="I44" s="12"/>
      <c r="J44" s="12"/>
      <c r="K44" s="12"/>
      <c r="L44" s="12"/>
      <c r="M44" s="12"/>
      <c r="N44" s="49"/>
      <c r="O44" s="55"/>
      <c r="P44" s="10">
        <f t="shared" si="4"/>
        <v>0</v>
      </c>
    </row>
    <row r="45" spans="1:16" ht="30" x14ac:dyDescent="0.25">
      <c r="A45" s="48" t="s">
        <v>33</v>
      </c>
      <c r="B45" s="65">
        <v>0</v>
      </c>
      <c r="C45" s="63">
        <v>0</v>
      </c>
      <c r="D45" s="65"/>
      <c r="E45" s="65"/>
      <c r="F45" s="65"/>
      <c r="G45" s="65"/>
      <c r="H45" s="65"/>
      <c r="I45" s="12"/>
      <c r="J45" s="12"/>
      <c r="K45" s="12"/>
      <c r="L45" s="12"/>
      <c r="M45" s="12"/>
      <c r="N45" s="49"/>
      <c r="O45" s="55"/>
      <c r="P45" s="10">
        <f t="shared" si="4"/>
        <v>0</v>
      </c>
    </row>
    <row r="46" spans="1:16" ht="45" x14ac:dyDescent="0.25">
      <c r="A46" s="48" t="s">
        <v>34</v>
      </c>
      <c r="B46" s="65">
        <v>0</v>
      </c>
      <c r="C46" s="63">
        <v>0</v>
      </c>
      <c r="D46" s="65"/>
      <c r="E46" s="65"/>
      <c r="F46" s="65"/>
      <c r="G46" s="65"/>
      <c r="H46" s="65"/>
      <c r="I46" s="12"/>
      <c r="J46" s="12"/>
      <c r="K46" s="12"/>
      <c r="L46" s="12"/>
      <c r="M46" s="12"/>
      <c r="N46" s="49"/>
      <c r="O46" s="55"/>
      <c r="P46" s="10">
        <f t="shared" si="4"/>
        <v>0</v>
      </c>
    </row>
    <row r="47" spans="1:16" x14ac:dyDescent="0.25">
      <c r="A47" s="45" t="s">
        <v>35</v>
      </c>
      <c r="B47" s="74">
        <v>0</v>
      </c>
      <c r="C47" s="63">
        <v>0</v>
      </c>
      <c r="D47" s="74"/>
      <c r="E47" s="74"/>
      <c r="F47" s="74"/>
      <c r="G47" s="74"/>
      <c r="H47" s="65"/>
      <c r="I47" s="12"/>
      <c r="J47" s="12"/>
      <c r="K47" s="12"/>
      <c r="L47" s="12"/>
      <c r="M47" s="12"/>
      <c r="N47" s="49"/>
      <c r="O47" s="55"/>
      <c r="P47" s="10">
        <f t="shared" si="4"/>
        <v>0</v>
      </c>
    </row>
    <row r="48" spans="1:16" ht="30" x14ac:dyDescent="0.25">
      <c r="A48" s="48" t="s">
        <v>36</v>
      </c>
      <c r="B48" s="65">
        <v>0</v>
      </c>
      <c r="C48" s="63">
        <v>0</v>
      </c>
      <c r="D48" s="65"/>
      <c r="E48" s="65"/>
      <c r="F48" s="65"/>
      <c r="G48" s="65"/>
      <c r="H48" s="65"/>
      <c r="I48" s="12"/>
      <c r="J48" s="12"/>
      <c r="K48" s="12"/>
      <c r="L48" s="12"/>
      <c r="M48" s="12"/>
      <c r="N48" s="49"/>
      <c r="O48" s="55"/>
      <c r="P48" s="10">
        <f t="shared" si="4"/>
        <v>0</v>
      </c>
    </row>
    <row r="49" spans="1:16" ht="45" x14ac:dyDescent="0.25">
      <c r="A49" s="48" t="s">
        <v>37</v>
      </c>
      <c r="B49" s="65">
        <v>0</v>
      </c>
      <c r="C49" s="63">
        <v>0</v>
      </c>
      <c r="D49" s="65"/>
      <c r="E49" s="65"/>
      <c r="F49" s="65"/>
      <c r="G49" s="65"/>
      <c r="H49" s="65"/>
      <c r="I49" s="12"/>
      <c r="J49" s="12"/>
      <c r="K49" s="12"/>
      <c r="L49" s="12"/>
      <c r="M49" s="12"/>
      <c r="N49" s="49"/>
      <c r="O49" s="55"/>
      <c r="P49" s="10">
        <f t="shared" si="4"/>
        <v>0</v>
      </c>
    </row>
    <row r="50" spans="1:16" ht="45" x14ac:dyDescent="0.25">
      <c r="A50" s="48" t="s">
        <v>38</v>
      </c>
      <c r="B50" s="65">
        <v>0</v>
      </c>
      <c r="C50" s="63">
        <v>0</v>
      </c>
      <c r="D50" s="65"/>
      <c r="E50" s="65"/>
      <c r="F50" s="65"/>
      <c r="G50" s="65"/>
      <c r="H50" s="65"/>
      <c r="I50" s="12"/>
      <c r="J50" s="12"/>
      <c r="K50" s="12"/>
      <c r="L50" s="12"/>
      <c r="M50" s="12"/>
      <c r="N50" s="49"/>
      <c r="O50" s="55"/>
      <c r="P50" s="10">
        <f t="shared" si="4"/>
        <v>0</v>
      </c>
    </row>
    <row r="51" spans="1:16" ht="45" x14ac:dyDescent="0.25">
      <c r="A51" s="48" t="s">
        <v>39</v>
      </c>
      <c r="B51" s="65">
        <v>0</v>
      </c>
      <c r="C51" s="63">
        <v>0</v>
      </c>
      <c r="D51" s="65"/>
      <c r="E51" s="65"/>
      <c r="F51" s="65"/>
      <c r="G51" s="65"/>
      <c r="H51" s="65"/>
      <c r="I51" s="12"/>
      <c r="J51" s="12"/>
      <c r="K51" s="12"/>
      <c r="L51" s="12"/>
      <c r="M51" s="12"/>
      <c r="N51" s="49"/>
      <c r="O51" s="55"/>
      <c r="P51" s="10">
        <f t="shared" si="4"/>
        <v>0</v>
      </c>
    </row>
    <row r="52" spans="1:16" ht="45" x14ac:dyDescent="0.25">
      <c r="A52" s="48" t="s">
        <v>77</v>
      </c>
      <c r="B52" s="65">
        <v>0</v>
      </c>
      <c r="C52" s="63">
        <v>0</v>
      </c>
      <c r="D52" s="65"/>
      <c r="E52" s="65"/>
      <c r="F52" s="65"/>
      <c r="G52" s="65"/>
      <c r="H52" s="65"/>
      <c r="I52" s="12"/>
      <c r="J52" s="12"/>
      <c r="K52" s="12"/>
      <c r="L52" s="12"/>
      <c r="M52" s="12"/>
      <c r="N52" s="49"/>
      <c r="O52" s="55"/>
      <c r="P52" s="10">
        <f t="shared" si="4"/>
        <v>0</v>
      </c>
    </row>
    <row r="53" spans="1:16" ht="30" x14ac:dyDescent="0.25">
      <c r="A53" s="48" t="s">
        <v>40</v>
      </c>
      <c r="B53" s="65">
        <v>0</v>
      </c>
      <c r="C53" s="63">
        <v>0</v>
      </c>
      <c r="D53" s="65"/>
      <c r="E53" s="65"/>
      <c r="F53" s="65"/>
      <c r="G53" s="65"/>
      <c r="H53" s="65"/>
      <c r="I53" s="12"/>
      <c r="J53" s="12"/>
      <c r="K53" s="12"/>
      <c r="L53" s="12"/>
      <c r="M53" s="12"/>
      <c r="N53" s="49"/>
      <c r="O53" s="55"/>
      <c r="P53" s="10">
        <f t="shared" si="4"/>
        <v>0</v>
      </c>
    </row>
    <row r="54" spans="1:16" ht="45" x14ac:dyDescent="0.25">
      <c r="A54" s="48" t="s">
        <v>41</v>
      </c>
      <c r="B54" s="65">
        <v>0</v>
      </c>
      <c r="C54" s="63">
        <v>0</v>
      </c>
      <c r="D54" s="65"/>
      <c r="E54" s="65"/>
      <c r="F54" s="65"/>
      <c r="G54" s="65"/>
      <c r="H54" s="65"/>
      <c r="I54" s="12"/>
      <c r="J54" s="12"/>
      <c r="K54" s="12"/>
      <c r="L54" s="12"/>
      <c r="M54" s="12"/>
      <c r="N54" s="49"/>
      <c r="O54" s="55"/>
      <c r="P54" s="10">
        <f t="shared" si="4"/>
        <v>0</v>
      </c>
    </row>
    <row r="55" spans="1:16" ht="30" x14ac:dyDescent="0.25">
      <c r="A55" s="45" t="s">
        <v>42</v>
      </c>
      <c r="B55" s="46">
        <f>SUM(B56:B64)</f>
        <v>4587817.08</v>
      </c>
      <c r="C55" s="14">
        <f>+C56+C57+C58+C59+C60+C61+C62+C63+C64</f>
        <v>0</v>
      </c>
      <c r="D55" s="47">
        <f t="shared" ref="D55:P55" si="6">SUM(D56:D64)</f>
        <v>0</v>
      </c>
      <c r="E55" s="47">
        <f t="shared" si="6"/>
        <v>177490</v>
      </c>
      <c r="F55" s="47">
        <f t="shared" si="6"/>
        <v>54674</v>
      </c>
      <c r="G55" s="47">
        <f t="shared" si="6"/>
        <v>0</v>
      </c>
      <c r="H55" s="47">
        <f t="shared" si="6"/>
        <v>143439.99</v>
      </c>
      <c r="I55" s="47">
        <f t="shared" si="6"/>
        <v>96015</v>
      </c>
      <c r="J55" s="47">
        <f t="shared" si="6"/>
        <v>267495</v>
      </c>
      <c r="K55" s="47">
        <f t="shared" si="6"/>
        <v>19413.64</v>
      </c>
      <c r="L55" s="47">
        <f t="shared" si="6"/>
        <v>32922</v>
      </c>
      <c r="M55" s="47">
        <f t="shared" si="6"/>
        <v>168350.29</v>
      </c>
      <c r="N55" s="47">
        <f t="shared" si="6"/>
        <v>0</v>
      </c>
      <c r="O55" s="47">
        <f t="shared" si="6"/>
        <v>0</v>
      </c>
      <c r="P55" s="47">
        <f t="shared" si="6"/>
        <v>959799.91999999993</v>
      </c>
    </row>
    <row r="56" spans="1:16" x14ac:dyDescent="0.25">
      <c r="A56" s="48" t="s">
        <v>43</v>
      </c>
      <c r="B56" s="49">
        <v>1433326.02</v>
      </c>
      <c r="C56" s="50"/>
      <c r="D56" s="53"/>
      <c r="E56" s="51">
        <v>5800</v>
      </c>
      <c r="F56" s="51">
        <v>54674</v>
      </c>
      <c r="G56" s="51"/>
      <c r="H56" s="51">
        <v>143439.99</v>
      </c>
      <c r="I56" s="13">
        <v>96015</v>
      </c>
      <c r="J56" s="13">
        <v>34150</v>
      </c>
      <c r="K56" s="13">
        <v>19413.64</v>
      </c>
      <c r="L56" s="13">
        <v>32922</v>
      </c>
      <c r="M56" s="13">
        <v>25800.690000000002</v>
      </c>
      <c r="N56" s="51"/>
      <c r="O56" s="51"/>
      <c r="P56" s="10">
        <f t="shared" si="4"/>
        <v>412215.32</v>
      </c>
    </row>
    <row r="57" spans="1:16" ht="30" x14ac:dyDescent="0.25">
      <c r="A57" s="48" t="s">
        <v>78</v>
      </c>
      <c r="B57" s="49"/>
      <c r="C57" s="50"/>
      <c r="D57" s="52"/>
      <c r="E57" s="52"/>
      <c r="F57" s="52"/>
      <c r="G57" s="52"/>
      <c r="H57" s="52"/>
      <c r="I57" s="13"/>
      <c r="J57" s="13"/>
      <c r="K57" s="13"/>
      <c r="L57" s="13"/>
      <c r="M57" s="13"/>
      <c r="N57" s="49"/>
      <c r="O57" s="51"/>
      <c r="P57" s="10">
        <f t="shared" si="4"/>
        <v>0</v>
      </c>
    </row>
    <row r="58" spans="1:16" ht="30" x14ac:dyDescent="0.25">
      <c r="A58" s="48" t="s">
        <v>44</v>
      </c>
      <c r="B58" s="49">
        <v>3154491.06</v>
      </c>
      <c r="C58" s="50"/>
      <c r="D58" s="53"/>
      <c r="E58" s="51">
        <v>171690</v>
      </c>
      <c r="F58" s="51"/>
      <c r="G58" s="51"/>
      <c r="H58" s="51"/>
      <c r="I58" s="13"/>
      <c r="J58" s="13">
        <v>233345</v>
      </c>
      <c r="K58" s="13"/>
      <c r="L58" s="13"/>
      <c r="M58" s="13">
        <v>18549.599999999999</v>
      </c>
      <c r="N58" s="51"/>
      <c r="O58" s="51"/>
      <c r="P58" s="10">
        <f t="shared" si="4"/>
        <v>423584.6</v>
      </c>
    </row>
    <row r="59" spans="1:16" ht="45" x14ac:dyDescent="0.25">
      <c r="A59" s="48" t="s">
        <v>45</v>
      </c>
      <c r="B59" s="49"/>
      <c r="C59" s="50"/>
      <c r="D59" s="52"/>
      <c r="E59" s="52"/>
      <c r="F59" s="50"/>
      <c r="G59" s="56"/>
      <c r="H59" s="13"/>
      <c r="I59" s="13"/>
      <c r="J59" s="13"/>
      <c r="K59" s="13"/>
      <c r="L59" s="13"/>
      <c r="M59" s="13"/>
      <c r="N59" s="49"/>
      <c r="O59" s="51"/>
      <c r="P59" s="10">
        <f t="shared" si="4"/>
        <v>0</v>
      </c>
    </row>
    <row r="60" spans="1:16" ht="30" x14ac:dyDescent="0.25">
      <c r="A60" s="48" t="s">
        <v>46</v>
      </c>
      <c r="B60" s="49"/>
      <c r="C60" s="50"/>
      <c r="D60" s="52"/>
      <c r="E60" s="52"/>
      <c r="F60" s="50"/>
      <c r="G60" s="51"/>
      <c r="H60" s="51"/>
      <c r="I60" s="13"/>
      <c r="J60" s="13"/>
      <c r="K60" s="13"/>
      <c r="L60" s="13"/>
      <c r="M60" s="13">
        <v>124000</v>
      </c>
      <c r="N60" s="49"/>
      <c r="O60" s="51"/>
      <c r="P60" s="10">
        <f t="shared" si="4"/>
        <v>124000</v>
      </c>
    </row>
    <row r="61" spans="1:16" ht="30" x14ac:dyDescent="0.25">
      <c r="A61" s="48" t="s">
        <v>47</v>
      </c>
      <c r="B61" s="49"/>
      <c r="C61" s="50"/>
      <c r="D61" s="52"/>
      <c r="E61" s="52"/>
      <c r="F61" s="52"/>
      <c r="G61" s="51"/>
      <c r="H61" s="54"/>
      <c r="I61" s="54"/>
      <c r="J61" s="13"/>
      <c r="K61" s="13"/>
      <c r="L61" s="13"/>
      <c r="M61" s="13"/>
      <c r="N61" s="49"/>
      <c r="O61" s="51"/>
      <c r="P61" s="10">
        <f t="shared" si="4"/>
        <v>0</v>
      </c>
    </row>
    <row r="62" spans="1:16" ht="30" x14ac:dyDescent="0.25">
      <c r="A62" s="48" t="s">
        <v>79</v>
      </c>
      <c r="B62" s="49"/>
      <c r="C62" s="50"/>
      <c r="D62" s="52"/>
      <c r="E62" s="52"/>
      <c r="F62" s="52"/>
      <c r="G62" s="52"/>
      <c r="H62" s="54"/>
      <c r="I62" s="54"/>
      <c r="J62" s="13"/>
      <c r="K62" s="13"/>
      <c r="L62" s="13"/>
      <c r="M62" s="13"/>
      <c r="N62" s="49"/>
      <c r="O62" s="51"/>
      <c r="P62" s="10">
        <f t="shared" si="4"/>
        <v>0</v>
      </c>
    </row>
    <row r="63" spans="1:16" x14ac:dyDescent="0.25">
      <c r="A63" s="48" t="s">
        <v>48</v>
      </c>
      <c r="B63" s="49"/>
      <c r="C63" s="50"/>
      <c r="D63" s="52"/>
      <c r="E63" s="52"/>
      <c r="F63" s="52"/>
      <c r="G63" s="52"/>
      <c r="H63" s="52"/>
      <c r="I63" s="54"/>
      <c r="J63" s="13"/>
      <c r="K63" s="13"/>
      <c r="L63" s="13"/>
      <c r="M63" s="13"/>
      <c r="N63" s="51"/>
      <c r="O63" s="51"/>
      <c r="P63" s="10">
        <f t="shared" si="4"/>
        <v>0</v>
      </c>
    </row>
    <row r="64" spans="1:16" ht="45" x14ac:dyDescent="0.25">
      <c r="A64" s="48" t="s">
        <v>49</v>
      </c>
      <c r="B64" s="49"/>
      <c r="C64" s="50"/>
      <c r="D64" s="53"/>
      <c r="E64" s="52"/>
      <c r="F64" s="52"/>
      <c r="G64" s="52"/>
      <c r="H64" s="52"/>
      <c r="I64" s="54"/>
      <c r="J64" s="13"/>
      <c r="K64" s="13"/>
      <c r="L64" s="13"/>
      <c r="M64" s="13"/>
      <c r="N64" s="49"/>
      <c r="O64" s="52"/>
      <c r="P64" s="10">
        <f t="shared" si="4"/>
        <v>0</v>
      </c>
    </row>
    <row r="65" spans="1:17" x14ac:dyDescent="0.25">
      <c r="A65" s="45" t="s">
        <v>50</v>
      </c>
      <c r="B65" s="14">
        <f t="shared" ref="B65" si="7">+B66+B67+B68+B69</f>
        <v>0</v>
      </c>
      <c r="C65" s="14"/>
      <c r="D65" s="14"/>
      <c r="E65" s="14"/>
      <c r="F65" s="14"/>
      <c r="G65" s="14"/>
      <c r="H65" s="14"/>
      <c r="I65" s="15"/>
      <c r="J65" s="15"/>
      <c r="K65" s="15"/>
      <c r="L65" s="15"/>
      <c r="M65" s="15"/>
      <c r="N65" s="57"/>
      <c r="O65" s="52"/>
      <c r="P65" s="10">
        <f t="shared" si="4"/>
        <v>0</v>
      </c>
    </row>
    <row r="66" spans="1:17" x14ac:dyDescent="0.25">
      <c r="A66" s="48" t="s">
        <v>51</v>
      </c>
      <c r="B66" s="49"/>
      <c r="C66" s="50"/>
      <c r="D66" s="52"/>
      <c r="E66" s="16"/>
      <c r="F66" s="13"/>
      <c r="G66" s="51"/>
      <c r="H66" s="51"/>
      <c r="I66" s="13"/>
      <c r="J66" s="13"/>
      <c r="K66" s="13"/>
      <c r="L66" s="13"/>
      <c r="M66" s="13"/>
      <c r="N66" s="51"/>
      <c r="O66" s="52"/>
      <c r="P66" s="10">
        <f t="shared" si="4"/>
        <v>0</v>
      </c>
    </row>
    <row r="67" spans="1:17" x14ac:dyDescent="0.25">
      <c r="A67" s="48" t="s">
        <v>52</v>
      </c>
      <c r="B67" s="49">
        <v>0</v>
      </c>
      <c r="C67" s="49"/>
      <c r="D67" s="52"/>
      <c r="E67" s="16"/>
      <c r="F67" s="52"/>
      <c r="G67" s="52"/>
      <c r="H67" s="52"/>
      <c r="I67" s="52"/>
      <c r="J67" s="13"/>
      <c r="K67" s="13"/>
      <c r="L67" s="13"/>
      <c r="M67" s="13"/>
      <c r="N67" s="13"/>
      <c r="O67" s="52"/>
      <c r="P67" s="10">
        <f t="shared" si="4"/>
        <v>0</v>
      </c>
    </row>
    <row r="68" spans="1:17" ht="30" x14ac:dyDescent="0.25">
      <c r="A68" s="48" t="s">
        <v>53</v>
      </c>
      <c r="B68" s="49">
        <v>0</v>
      </c>
      <c r="C68" s="49"/>
      <c r="D68" s="52"/>
      <c r="E68" s="16"/>
      <c r="F68" s="16"/>
      <c r="G68" s="16"/>
      <c r="H68" s="16"/>
      <c r="I68" s="52"/>
      <c r="J68" s="13"/>
      <c r="K68" s="13"/>
      <c r="L68" s="13"/>
      <c r="M68" s="13"/>
      <c r="N68" s="13"/>
      <c r="O68" s="52"/>
      <c r="P68" s="10">
        <f t="shared" si="4"/>
        <v>0</v>
      </c>
    </row>
    <row r="69" spans="1:17" ht="27" customHeight="1" x14ac:dyDescent="0.25">
      <c r="A69" s="58" t="s">
        <v>54</v>
      </c>
      <c r="B69" s="49">
        <v>0</v>
      </c>
      <c r="C69" s="49">
        <v>0</v>
      </c>
      <c r="D69" s="52"/>
      <c r="E69" s="16"/>
      <c r="F69" s="16"/>
      <c r="G69" s="16"/>
      <c r="H69" s="16"/>
      <c r="I69" s="52"/>
      <c r="J69" s="13"/>
      <c r="K69" s="13"/>
      <c r="L69" s="13"/>
      <c r="M69" s="13"/>
      <c r="N69" s="13"/>
      <c r="O69" s="52"/>
      <c r="P69" s="10">
        <f t="shared" si="4"/>
        <v>0</v>
      </c>
    </row>
    <row r="70" spans="1:17" ht="45" x14ac:dyDescent="0.25">
      <c r="A70" s="45" t="s">
        <v>55</v>
      </c>
      <c r="B70" s="16">
        <v>0</v>
      </c>
      <c r="C70" s="49">
        <v>0</v>
      </c>
      <c r="D70" s="16"/>
      <c r="E70" s="16"/>
      <c r="F70" s="16"/>
      <c r="G70" s="16"/>
      <c r="H70" s="16"/>
      <c r="I70" s="52"/>
      <c r="J70" s="13"/>
      <c r="K70" s="13"/>
      <c r="L70" s="13"/>
      <c r="M70" s="13"/>
      <c r="N70" s="13"/>
      <c r="O70" s="52"/>
      <c r="P70" s="10">
        <f t="shared" si="4"/>
        <v>0</v>
      </c>
    </row>
    <row r="71" spans="1:17" ht="30" x14ac:dyDescent="0.25">
      <c r="A71" s="48" t="s">
        <v>56</v>
      </c>
      <c r="B71" s="52">
        <v>0</v>
      </c>
      <c r="C71" s="49">
        <v>0</v>
      </c>
      <c r="D71" s="52"/>
      <c r="E71" s="16"/>
      <c r="F71" s="16"/>
      <c r="G71" s="16"/>
      <c r="H71" s="16"/>
      <c r="I71" s="52"/>
      <c r="J71" s="13"/>
      <c r="K71" s="13"/>
      <c r="L71" s="13"/>
      <c r="M71" s="13"/>
      <c r="N71" s="13"/>
      <c r="O71" s="52"/>
      <c r="P71" s="10">
        <f t="shared" si="4"/>
        <v>0</v>
      </c>
    </row>
    <row r="72" spans="1:17" ht="45" x14ac:dyDescent="0.25">
      <c r="A72" s="48" t="s">
        <v>57</v>
      </c>
      <c r="B72" s="52">
        <v>0</v>
      </c>
      <c r="C72" s="49">
        <v>0</v>
      </c>
      <c r="D72" s="52"/>
      <c r="E72" s="16"/>
      <c r="F72" s="16"/>
      <c r="G72" s="16"/>
      <c r="H72" s="16"/>
      <c r="I72" s="52"/>
      <c r="J72" s="13"/>
      <c r="K72" s="13"/>
      <c r="L72" s="13"/>
      <c r="M72" s="13"/>
      <c r="N72" s="13"/>
      <c r="O72" s="52"/>
      <c r="P72" s="10">
        <f t="shared" si="4"/>
        <v>0</v>
      </c>
    </row>
    <row r="73" spans="1:17" x14ac:dyDescent="0.25">
      <c r="A73" s="45" t="s">
        <v>58</v>
      </c>
      <c r="B73" s="16">
        <v>0</v>
      </c>
      <c r="C73" s="49">
        <v>0</v>
      </c>
      <c r="D73" s="16"/>
      <c r="E73" s="16"/>
      <c r="F73" s="16"/>
      <c r="G73" s="16"/>
      <c r="H73" s="16"/>
      <c r="I73" s="52"/>
      <c r="J73" s="13"/>
      <c r="K73" s="13"/>
      <c r="L73" s="13"/>
      <c r="M73" s="13"/>
      <c r="N73" s="13"/>
      <c r="O73" s="52"/>
      <c r="P73" s="10">
        <f t="shared" si="4"/>
        <v>0</v>
      </c>
    </row>
    <row r="74" spans="1:17" ht="30" x14ac:dyDescent="0.25">
      <c r="A74" s="48" t="s">
        <v>59</v>
      </c>
      <c r="B74" s="52">
        <v>0</v>
      </c>
      <c r="C74" s="49">
        <v>0</v>
      </c>
      <c r="D74" s="52"/>
      <c r="E74" s="16"/>
      <c r="F74" s="16"/>
      <c r="G74" s="16"/>
      <c r="H74" s="16"/>
      <c r="I74" s="52"/>
      <c r="J74" s="13"/>
      <c r="K74" s="13"/>
      <c r="L74" s="13"/>
      <c r="M74" s="13"/>
      <c r="N74" s="13"/>
      <c r="O74" s="52"/>
      <c r="P74" s="10">
        <f t="shared" si="4"/>
        <v>0</v>
      </c>
    </row>
    <row r="75" spans="1:17" ht="30" x14ac:dyDescent="0.25">
      <c r="A75" s="48" t="s">
        <v>60</v>
      </c>
      <c r="B75" s="52">
        <v>0</v>
      </c>
      <c r="C75" s="49">
        <v>0</v>
      </c>
      <c r="D75" s="52"/>
      <c r="E75" s="16"/>
      <c r="F75" s="16"/>
      <c r="G75" s="16"/>
      <c r="H75" s="16"/>
      <c r="I75" s="52"/>
      <c r="J75" s="52"/>
      <c r="K75" s="52"/>
      <c r="L75" s="52"/>
      <c r="M75" s="13"/>
      <c r="N75" s="13"/>
      <c r="O75" s="52"/>
      <c r="P75" s="10">
        <f t="shared" si="4"/>
        <v>0</v>
      </c>
    </row>
    <row r="76" spans="1:17" ht="45" x14ac:dyDescent="0.25">
      <c r="A76" s="48" t="s">
        <v>61</v>
      </c>
      <c r="B76" s="52">
        <v>0</v>
      </c>
      <c r="C76" s="49">
        <v>0</v>
      </c>
      <c r="D76" s="52">
        <v>0</v>
      </c>
      <c r="E76" s="16">
        <v>0</v>
      </c>
      <c r="F76" s="16">
        <v>0</v>
      </c>
      <c r="G76" s="16">
        <v>0</v>
      </c>
      <c r="H76" s="16">
        <v>0</v>
      </c>
      <c r="I76" s="52"/>
      <c r="J76" s="52"/>
      <c r="K76" s="52"/>
      <c r="L76" s="52"/>
      <c r="M76" s="13"/>
      <c r="N76" s="13"/>
      <c r="O76" s="52"/>
      <c r="P76" s="10">
        <f t="shared" si="4"/>
        <v>0</v>
      </c>
    </row>
    <row r="77" spans="1:17" x14ac:dyDescent="0.25">
      <c r="A77" s="45" t="s">
        <v>64</v>
      </c>
      <c r="B77" s="16">
        <v>0</v>
      </c>
      <c r="C77" s="49">
        <v>0</v>
      </c>
      <c r="D77" s="52">
        <v>0</v>
      </c>
      <c r="E77" s="16">
        <v>0</v>
      </c>
      <c r="F77" s="16">
        <v>0</v>
      </c>
      <c r="G77" s="16">
        <v>0</v>
      </c>
      <c r="H77" s="16">
        <v>0</v>
      </c>
      <c r="I77" s="52"/>
      <c r="J77" s="52"/>
      <c r="K77" s="52"/>
      <c r="L77" s="52"/>
      <c r="M77" s="13"/>
      <c r="N77" s="52"/>
      <c r="O77" s="52"/>
      <c r="P77" s="10">
        <f t="shared" si="4"/>
        <v>0</v>
      </c>
      <c r="Q77" s="2"/>
    </row>
    <row r="78" spans="1:17" ht="30" x14ac:dyDescent="0.25">
      <c r="A78" s="48" t="s">
        <v>65</v>
      </c>
      <c r="B78" s="52">
        <v>0</v>
      </c>
      <c r="C78" s="49">
        <v>0</v>
      </c>
      <c r="D78" s="52">
        <v>0</v>
      </c>
      <c r="E78" s="16">
        <v>0</v>
      </c>
      <c r="F78" s="16">
        <v>0</v>
      </c>
      <c r="G78" s="16">
        <v>0</v>
      </c>
      <c r="H78" s="16">
        <v>0</v>
      </c>
      <c r="I78" s="52"/>
      <c r="J78" s="52"/>
      <c r="K78" s="52"/>
      <c r="L78" s="52"/>
      <c r="M78" s="13"/>
      <c r="N78" s="52"/>
      <c r="O78" s="52"/>
      <c r="P78" s="10">
        <f t="shared" ref="P78:P85" si="8">+D78+E78+F78+G78+H78+I78+J78+K78+L78+M78+N78+O78</f>
        <v>0</v>
      </c>
      <c r="Q78" s="2"/>
    </row>
    <row r="79" spans="1:17" ht="30" x14ac:dyDescent="0.25">
      <c r="A79" s="48" t="s">
        <v>66</v>
      </c>
      <c r="B79" s="52">
        <v>0</v>
      </c>
      <c r="C79" s="49">
        <v>0</v>
      </c>
      <c r="D79" s="52">
        <v>0</v>
      </c>
      <c r="E79" s="16">
        <v>0</v>
      </c>
      <c r="F79" s="16">
        <v>0</v>
      </c>
      <c r="G79" s="16">
        <v>0</v>
      </c>
      <c r="H79" s="16">
        <v>0</v>
      </c>
      <c r="I79" s="52"/>
      <c r="J79" s="52"/>
      <c r="K79" s="52"/>
      <c r="L79" s="52"/>
      <c r="M79" s="13"/>
      <c r="N79" s="52"/>
      <c r="O79" s="52"/>
      <c r="P79" s="10">
        <f t="shared" si="8"/>
        <v>0</v>
      </c>
      <c r="Q79" s="2"/>
    </row>
    <row r="80" spans="1:17" ht="30" x14ac:dyDescent="0.25">
      <c r="A80" s="48" t="s">
        <v>67</v>
      </c>
      <c r="B80" s="52">
        <v>0</v>
      </c>
      <c r="C80" s="49">
        <v>0</v>
      </c>
      <c r="D80" s="52">
        <v>0</v>
      </c>
      <c r="E80" s="16">
        <v>0</v>
      </c>
      <c r="F80" s="16">
        <v>0</v>
      </c>
      <c r="G80" s="16">
        <v>0</v>
      </c>
      <c r="H80" s="16">
        <v>0</v>
      </c>
      <c r="I80" s="52"/>
      <c r="J80" s="52"/>
      <c r="K80" s="52"/>
      <c r="L80" s="52"/>
      <c r="M80" s="13"/>
      <c r="N80" s="52"/>
      <c r="O80" s="52"/>
      <c r="P80" s="10">
        <f t="shared" si="8"/>
        <v>0</v>
      </c>
      <c r="Q80" s="2"/>
    </row>
    <row r="81" spans="1:20" x14ac:dyDescent="0.25">
      <c r="A81" s="45" t="s">
        <v>68</v>
      </c>
      <c r="B81" s="16">
        <v>0</v>
      </c>
      <c r="C81" s="17">
        <v>0</v>
      </c>
      <c r="D81" s="52">
        <v>0</v>
      </c>
      <c r="E81" s="16">
        <v>0</v>
      </c>
      <c r="F81" s="16">
        <v>0</v>
      </c>
      <c r="G81" s="16">
        <v>0</v>
      </c>
      <c r="H81" s="16">
        <v>0</v>
      </c>
      <c r="I81" s="52"/>
      <c r="J81" s="52"/>
      <c r="K81" s="52"/>
      <c r="L81" s="52"/>
      <c r="M81" s="13"/>
      <c r="N81" s="52"/>
      <c r="O81" s="52"/>
      <c r="P81" s="10">
        <f t="shared" si="8"/>
        <v>0</v>
      </c>
    </row>
    <row r="82" spans="1:20" ht="30" x14ac:dyDescent="0.25">
      <c r="A82" s="48" t="s">
        <v>69</v>
      </c>
      <c r="B82" s="52">
        <v>0</v>
      </c>
      <c r="C82" s="49">
        <v>0</v>
      </c>
      <c r="D82" s="52">
        <v>0</v>
      </c>
      <c r="E82" s="16">
        <v>0</v>
      </c>
      <c r="F82" s="16">
        <v>0</v>
      </c>
      <c r="G82" s="16">
        <v>0</v>
      </c>
      <c r="H82" s="16">
        <v>0</v>
      </c>
      <c r="I82" s="52"/>
      <c r="J82" s="52"/>
      <c r="K82" s="52"/>
      <c r="L82" s="52"/>
      <c r="M82" s="13"/>
      <c r="N82" s="52"/>
      <c r="O82" s="52"/>
      <c r="P82" s="10">
        <f t="shared" si="8"/>
        <v>0</v>
      </c>
    </row>
    <row r="83" spans="1:20" ht="30" x14ac:dyDescent="0.25">
      <c r="A83" s="48" t="s">
        <v>70</v>
      </c>
      <c r="B83" s="52">
        <v>0</v>
      </c>
      <c r="C83" s="49"/>
      <c r="D83" s="52">
        <v>0</v>
      </c>
      <c r="E83" s="16">
        <v>0</v>
      </c>
      <c r="F83" s="16">
        <v>0</v>
      </c>
      <c r="G83" s="16">
        <v>0</v>
      </c>
      <c r="H83" s="16">
        <v>0</v>
      </c>
      <c r="I83" s="52"/>
      <c r="J83" s="52"/>
      <c r="K83" s="52"/>
      <c r="L83" s="52"/>
      <c r="M83" s="13"/>
      <c r="N83" s="52"/>
      <c r="O83" s="52"/>
      <c r="P83" s="10">
        <f t="shared" si="8"/>
        <v>0</v>
      </c>
    </row>
    <row r="84" spans="1:20" ht="30" x14ac:dyDescent="0.25">
      <c r="A84" s="45" t="s">
        <v>71</v>
      </c>
      <c r="B84" s="16">
        <v>0</v>
      </c>
      <c r="C84" s="49">
        <v>0</v>
      </c>
      <c r="D84" s="52">
        <v>0</v>
      </c>
      <c r="E84" s="16">
        <v>0</v>
      </c>
      <c r="F84" s="16">
        <v>0</v>
      </c>
      <c r="G84" s="16">
        <v>0</v>
      </c>
      <c r="H84" s="16">
        <v>0</v>
      </c>
      <c r="I84" s="52"/>
      <c r="J84" s="52"/>
      <c r="K84" s="52"/>
      <c r="L84" s="52"/>
      <c r="M84" s="13"/>
      <c r="N84" s="52"/>
      <c r="O84" s="52"/>
      <c r="P84" s="10">
        <f t="shared" si="8"/>
        <v>0</v>
      </c>
    </row>
    <row r="85" spans="1:20" ht="30.75" thickBot="1" x14ac:dyDescent="0.3">
      <c r="A85" s="59" t="s">
        <v>72</v>
      </c>
      <c r="B85" s="60"/>
      <c r="C85" s="61">
        <v>0</v>
      </c>
      <c r="D85" s="60">
        <v>0</v>
      </c>
      <c r="E85" s="18">
        <v>0</v>
      </c>
      <c r="F85" s="18">
        <v>0</v>
      </c>
      <c r="G85" s="18">
        <v>0</v>
      </c>
      <c r="H85" s="16">
        <v>0</v>
      </c>
      <c r="I85" s="60"/>
      <c r="J85" s="60"/>
      <c r="K85" s="60"/>
      <c r="L85" s="60"/>
      <c r="M85" s="19"/>
      <c r="N85" s="60"/>
      <c r="O85" s="60"/>
      <c r="P85" s="10">
        <f t="shared" si="8"/>
        <v>0</v>
      </c>
      <c r="T85" s="7"/>
    </row>
    <row r="86" spans="1:20" ht="15.75" thickBot="1" x14ac:dyDescent="0.3">
      <c r="A86" s="62" t="s">
        <v>62</v>
      </c>
      <c r="B86" s="20">
        <f>+B13+B19+B29+B39+B55+B65</f>
        <v>204815901.82000002</v>
      </c>
      <c r="C86" s="20">
        <f>+C13+C19+C29+C39+C55+C65</f>
        <v>0</v>
      </c>
      <c r="D86" s="20">
        <f>+D13+D19+D29+D39+D55</f>
        <v>11650846.139999999</v>
      </c>
      <c r="E86" s="20">
        <f>+E13+E19+E29+E39+E55+E65</f>
        <v>12511901.08</v>
      </c>
      <c r="F86" s="20">
        <f>+F13+F19+F29+F39+F55+F65</f>
        <v>7320957.1500000004</v>
      </c>
      <c r="G86" s="20">
        <f t="shared" ref="G86" si="9">+G13+G19+G29+G39+G55+G65</f>
        <v>14393866.630000003</v>
      </c>
      <c r="H86" s="77">
        <f>+H13+H19+H29+H55+H65</f>
        <v>16854228.489999998</v>
      </c>
      <c r="I86" s="20">
        <f t="shared" ref="I86:O86" si="10">+I13+I19+I29+I39+I55+I65</f>
        <v>15164825.91</v>
      </c>
      <c r="J86" s="20">
        <f>+J13+J19+J29+J39+J55+J65</f>
        <v>20196281.890000001</v>
      </c>
      <c r="K86" s="20">
        <f t="shared" si="10"/>
        <v>20616273.400000002</v>
      </c>
      <c r="L86" s="20">
        <f>+L13+L19+L29+L39+L55+L65</f>
        <v>15340063.16</v>
      </c>
      <c r="M86" s="20">
        <f t="shared" si="10"/>
        <v>22445732.870000001</v>
      </c>
      <c r="N86" s="20">
        <f t="shared" si="10"/>
        <v>0</v>
      </c>
      <c r="O86" s="20">
        <f t="shared" si="10"/>
        <v>0</v>
      </c>
      <c r="P86" s="21">
        <f>+D86+E86+F86+G86+H86+I86+J86+K86+L86+M86+N86+O86</f>
        <v>156494976.72</v>
      </c>
      <c r="T86" s="3"/>
    </row>
    <row r="87" spans="1:20" x14ac:dyDescent="0.25">
      <c r="D87" s="24"/>
    </row>
    <row r="88" spans="1:20" x14ac:dyDescent="0.25">
      <c r="A88" s="36" t="s">
        <v>89</v>
      </c>
      <c r="D88" s="36"/>
      <c r="F88" s="25" t="s">
        <v>92</v>
      </c>
      <c r="H88" s="25"/>
      <c r="L88" s="25" t="s">
        <v>95</v>
      </c>
    </row>
    <row r="89" spans="1:20" x14ac:dyDescent="0.25">
      <c r="A89" s="36" t="s">
        <v>90</v>
      </c>
      <c r="D89" s="36"/>
      <c r="F89" s="25" t="s">
        <v>93</v>
      </c>
      <c r="H89" s="25"/>
      <c r="L89" s="25" t="s">
        <v>110</v>
      </c>
    </row>
    <row r="90" spans="1:20" x14ac:dyDescent="0.25">
      <c r="A90" s="36" t="s">
        <v>91</v>
      </c>
      <c r="D90" s="36"/>
      <c r="F90" s="25" t="s">
        <v>94</v>
      </c>
      <c r="H90" s="25"/>
      <c r="L90" s="25" t="s">
        <v>96</v>
      </c>
    </row>
    <row r="91" spans="1:20" ht="15.75" thickBot="1" x14ac:dyDescent="0.3">
      <c r="D91" s="24"/>
    </row>
    <row r="92" spans="1:20" ht="35.25" customHeight="1" thickBot="1" x14ac:dyDescent="0.3">
      <c r="A92" s="4" t="s">
        <v>81</v>
      </c>
      <c r="D92" s="157"/>
      <c r="E92" s="157"/>
      <c r="F92" s="157"/>
    </row>
    <row r="93" spans="1:20" ht="49.5" thickBot="1" x14ac:dyDescent="0.3">
      <c r="A93" s="5" t="s">
        <v>82</v>
      </c>
      <c r="D93" s="157"/>
      <c r="E93" s="157"/>
      <c r="F93" s="157"/>
      <c r="G93" s="8"/>
    </row>
    <row r="94" spans="1:20" ht="109.5" thickBot="1" x14ac:dyDescent="0.3">
      <c r="A94" s="6" t="s">
        <v>83</v>
      </c>
      <c r="D94" s="157"/>
      <c r="E94" s="157"/>
      <c r="F94" s="157"/>
    </row>
  </sheetData>
  <mergeCells count="10">
    <mergeCell ref="D92:F92"/>
    <mergeCell ref="D93:F93"/>
    <mergeCell ref="D94:F94"/>
    <mergeCell ref="D10:P10"/>
    <mergeCell ref="A3:P3"/>
    <mergeCell ref="A4:P4"/>
    <mergeCell ref="A10:A11"/>
    <mergeCell ref="B10:B11"/>
    <mergeCell ref="C10:C11"/>
    <mergeCell ref="A6:P6"/>
  </mergeCells>
  <pageMargins left="0.17" right="0.23" top="0.17" bottom="0.17" header="0.3" footer="0.3"/>
  <pageSetup scale="61" fitToHeight="0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198"/>
  <sheetViews>
    <sheetView workbookViewId="0">
      <selection activeCell="A193" sqref="A193:G198"/>
    </sheetView>
  </sheetViews>
  <sheetFormatPr baseColWidth="10" defaultRowHeight="15" x14ac:dyDescent="0.25"/>
  <cols>
    <col min="1" max="1" width="13.28515625" customWidth="1"/>
    <col min="2" max="2" width="19.28515625" style="78" customWidth="1"/>
    <col min="3" max="3" width="12.85546875" style="79" customWidth="1"/>
    <col min="4" max="4" width="39.28515625" customWidth="1"/>
    <col min="5" max="5" width="34.7109375" style="80" customWidth="1"/>
    <col min="6" max="6" width="18.5703125" style="118" customWidth="1"/>
    <col min="7" max="7" width="13.28515625" style="82" customWidth="1"/>
  </cols>
  <sheetData>
    <row r="2" spans="1:7" x14ac:dyDescent="0.25">
      <c r="F2" s="81"/>
    </row>
    <row r="3" spans="1:7" x14ac:dyDescent="0.25">
      <c r="F3" s="81"/>
    </row>
    <row r="4" spans="1:7" x14ac:dyDescent="0.25">
      <c r="A4" s="172" t="s">
        <v>111</v>
      </c>
      <c r="B4" s="172"/>
      <c r="C4" s="172"/>
      <c r="D4" s="172"/>
      <c r="E4" s="172"/>
      <c r="F4" s="172"/>
      <c r="G4" s="172"/>
    </row>
    <row r="5" spans="1:7" ht="18.75" x14ac:dyDescent="0.3">
      <c r="A5" s="173" t="s">
        <v>537</v>
      </c>
      <c r="B5" s="173"/>
      <c r="C5" s="173"/>
      <c r="D5" s="173"/>
      <c r="E5" s="173"/>
      <c r="F5" s="173"/>
      <c r="G5" s="173"/>
    </row>
    <row r="6" spans="1:7" ht="15.75" thickBot="1" x14ac:dyDescent="0.3">
      <c r="F6" s="81"/>
    </row>
    <row r="7" spans="1:7" ht="54.75" customHeight="1" thickBot="1" x14ac:dyDescent="0.3">
      <c r="A7" s="83" t="s">
        <v>112</v>
      </c>
      <c r="B7" s="84" t="s">
        <v>113</v>
      </c>
      <c r="C7" s="85" t="s">
        <v>114</v>
      </c>
      <c r="D7" s="84" t="s">
        <v>115</v>
      </c>
      <c r="E7" s="84" t="s">
        <v>116</v>
      </c>
      <c r="F7" s="84" t="s">
        <v>117</v>
      </c>
      <c r="G7" s="86" t="s">
        <v>118</v>
      </c>
    </row>
    <row r="8" spans="1:7" ht="15" customHeight="1" x14ac:dyDescent="0.25">
      <c r="A8" s="87">
        <v>45596</v>
      </c>
      <c r="B8" s="88" t="s">
        <v>269</v>
      </c>
      <c r="C8" s="89">
        <v>45566</v>
      </c>
      <c r="D8" s="90" t="s">
        <v>142</v>
      </c>
      <c r="E8" s="90" t="s">
        <v>140</v>
      </c>
      <c r="F8" s="91">
        <v>458161.66</v>
      </c>
      <c r="G8" s="92" t="s">
        <v>119</v>
      </c>
    </row>
    <row r="9" spans="1:7" ht="15" customHeight="1" x14ac:dyDescent="0.25">
      <c r="A9" s="93">
        <v>45596</v>
      </c>
      <c r="B9" s="88" t="s">
        <v>270</v>
      </c>
      <c r="C9" s="89">
        <v>45566</v>
      </c>
      <c r="D9" s="90" t="s">
        <v>143</v>
      </c>
      <c r="E9" s="90" t="s">
        <v>140</v>
      </c>
      <c r="F9" s="94">
        <v>739490.82</v>
      </c>
      <c r="G9" s="92" t="s">
        <v>119</v>
      </c>
    </row>
    <row r="10" spans="1:7" s="78" customFormat="1" ht="15" customHeight="1" x14ac:dyDescent="0.25">
      <c r="A10" s="87">
        <v>45596</v>
      </c>
      <c r="B10" s="88" t="s">
        <v>271</v>
      </c>
      <c r="C10" s="89">
        <v>45566</v>
      </c>
      <c r="D10" s="90" t="s">
        <v>145</v>
      </c>
      <c r="E10" s="90" t="s">
        <v>140</v>
      </c>
      <c r="F10" s="94">
        <v>179360</v>
      </c>
      <c r="G10" s="92" t="s">
        <v>119</v>
      </c>
    </row>
    <row r="11" spans="1:7" s="78" customFormat="1" ht="15.75" x14ac:dyDescent="0.25">
      <c r="A11" s="93">
        <v>45596</v>
      </c>
      <c r="B11" s="88" t="s">
        <v>272</v>
      </c>
      <c r="C11" s="89">
        <v>45566</v>
      </c>
      <c r="D11" s="90" t="s">
        <v>130</v>
      </c>
      <c r="E11" s="90" t="s">
        <v>140</v>
      </c>
      <c r="F11" s="94">
        <v>207678.76</v>
      </c>
      <c r="G11" s="92" t="s">
        <v>119</v>
      </c>
    </row>
    <row r="12" spans="1:7" s="78" customFormat="1" ht="15.75" x14ac:dyDescent="0.25">
      <c r="A12" s="87">
        <v>45596</v>
      </c>
      <c r="B12" s="95" t="s">
        <v>273</v>
      </c>
      <c r="C12" s="89">
        <v>45566</v>
      </c>
      <c r="D12" s="90" t="s">
        <v>170</v>
      </c>
      <c r="E12" s="90" t="s">
        <v>131</v>
      </c>
      <c r="F12" s="94">
        <v>64950</v>
      </c>
      <c r="G12" s="92" t="s">
        <v>119</v>
      </c>
    </row>
    <row r="13" spans="1:7" s="78" customFormat="1" ht="15" customHeight="1" x14ac:dyDescent="0.25">
      <c r="A13" s="93">
        <v>45596</v>
      </c>
      <c r="B13" s="88" t="s">
        <v>274</v>
      </c>
      <c r="C13" s="89">
        <v>45566</v>
      </c>
      <c r="D13" s="90" t="s">
        <v>259</v>
      </c>
      <c r="E13" s="90" t="s">
        <v>140</v>
      </c>
      <c r="F13" s="94">
        <v>50984</v>
      </c>
      <c r="G13" s="92" t="s">
        <v>119</v>
      </c>
    </row>
    <row r="14" spans="1:7" s="78" customFormat="1" ht="15" customHeight="1" x14ac:dyDescent="0.25">
      <c r="A14" s="87">
        <v>45596</v>
      </c>
      <c r="B14" s="88" t="s">
        <v>275</v>
      </c>
      <c r="C14" s="89">
        <v>45566</v>
      </c>
      <c r="D14" s="90" t="s">
        <v>146</v>
      </c>
      <c r="E14" s="90" t="s">
        <v>264</v>
      </c>
      <c r="F14" s="94">
        <v>46787</v>
      </c>
      <c r="G14" s="92" t="s">
        <v>119</v>
      </c>
    </row>
    <row r="15" spans="1:7" s="78" customFormat="1" ht="15" customHeight="1" x14ac:dyDescent="0.25">
      <c r="A15" s="93">
        <v>45596</v>
      </c>
      <c r="B15" s="88" t="s">
        <v>276</v>
      </c>
      <c r="C15" s="89">
        <v>45566</v>
      </c>
      <c r="D15" s="90" t="s">
        <v>130</v>
      </c>
      <c r="E15" s="90" t="s">
        <v>131</v>
      </c>
      <c r="F15" s="94">
        <v>13310.4</v>
      </c>
      <c r="G15" s="92" t="s">
        <v>119</v>
      </c>
    </row>
    <row r="16" spans="1:7" s="78" customFormat="1" ht="15" customHeight="1" x14ac:dyDescent="0.25">
      <c r="A16" s="87">
        <v>45596</v>
      </c>
      <c r="B16" s="88" t="s">
        <v>277</v>
      </c>
      <c r="C16" s="89">
        <v>45566</v>
      </c>
      <c r="D16" s="90" t="s">
        <v>143</v>
      </c>
      <c r="E16" s="90" t="s">
        <v>140</v>
      </c>
      <c r="F16" s="94">
        <v>413628.43</v>
      </c>
      <c r="G16" s="92" t="s">
        <v>119</v>
      </c>
    </row>
    <row r="17" spans="1:7" s="78" customFormat="1" ht="15" customHeight="1" x14ac:dyDescent="0.25">
      <c r="A17" s="93">
        <v>45596</v>
      </c>
      <c r="B17" s="88" t="s">
        <v>278</v>
      </c>
      <c r="C17" s="89">
        <v>45566</v>
      </c>
      <c r="D17" s="90" t="s">
        <v>142</v>
      </c>
      <c r="E17" s="90" t="s">
        <v>140</v>
      </c>
      <c r="F17" s="94">
        <v>27493.17</v>
      </c>
      <c r="G17" s="92" t="s">
        <v>132</v>
      </c>
    </row>
    <row r="18" spans="1:7" s="78" customFormat="1" ht="15" customHeight="1" x14ac:dyDescent="0.25">
      <c r="A18" s="87">
        <v>45596</v>
      </c>
      <c r="B18" s="88" t="s">
        <v>279</v>
      </c>
      <c r="C18" s="89">
        <v>45566</v>
      </c>
      <c r="D18" s="90" t="s">
        <v>120</v>
      </c>
      <c r="E18" s="90" t="s">
        <v>265</v>
      </c>
      <c r="F18" s="94">
        <v>157900</v>
      </c>
      <c r="G18" s="92" t="s">
        <v>119</v>
      </c>
    </row>
    <row r="19" spans="1:7" s="78" customFormat="1" ht="15" customHeight="1" x14ac:dyDescent="0.25">
      <c r="A19" s="93">
        <v>45596</v>
      </c>
      <c r="B19" s="88" t="s">
        <v>280</v>
      </c>
      <c r="C19" s="89">
        <v>45566</v>
      </c>
      <c r="D19" s="90" t="s">
        <v>260</v>
      </c>
      <c r="E19" s="90" t="s">
        <v>266</v>
      </c>
      <c r="F19" s="94">
        <v>130000</v>
      </c>
      <c r="G19" s="92" t="s">
        <v>119</v>
      </c>
    </row>
    <row r="20" spans="1:7" s="78" customFormat="1" ht="15" customHeight="1" x14ac:dyDescent="0.25">
      <c r="A20" s="87">
        <v>45596</v>
      </c>
      <c r="B20" s="88" t="s">
        <v>281</v>
      </c>
      <c r="C20" s="89">
        <v>45566</v>
      </c>
      <c r="D20" s="90" t="s">
        <v>261</v>
      </c>
      <c r="E20" s="90" t="s">
        <v>267</v>
      </c>
      <c r="F20" s="94">
        <v>33578.15</v>
      </c>
      <c r="G20" s="92" t="s">
        <v>119</v>
      </c>
    </row>
    <row r="21" spans="1:7" s="78" customFormat="1" ht="15" customHeight="1" x14ac:dyDescent="0.25">
      <c r="A21" s="93">
        <v>45596</v>
      </c>
      <c r="B21" s="88" t="s">
        <v>282</v>
      </c>
      <c r="C21" s="89">
        <v>45566</v>
      </c>
      <c r="D21" s="90" t="s">
        <v>262</v>
      </c>
      <c r="E21" s="90" t="s">
        <v>268</v>
      </c>
      <c r="F21" s="94">
        <v>30750.01</v>
      </c>
      <c r="G21" s="92" t="s">
        <v>119</v>
      </c>
    </row>
    <row r="22" spans="1:7" s="78" customFormat="1" ht="15" customHeight="1" x14ac:dyDescent="0.25">
      <c r="A22" s="87">
        <v>45596</v>
      </c>
      <c r="B22" s="88" t="s">
        <v>283</v>
      </c>
      <c r="C22" s="89">
        <v>45566</v>
      </c>
      <c r="D22" s="90" t="s">
        <v>263</v>
      </c>
      <c r="E22" s="90" t="s">
        <v>124</v>
      </c>
      <c r="F22" s="94">
        <v>21850</v>
      </c>
      <c r="G22" s="92" t="s">
        <v>119</v>
      </c>
    </row>
    <row r="23" spans="1:7" s="78" customFormat="1" ht="15" customHeight="1" x14ac:dyDescent="0.25">
      <c r="A23" s="93">
        <v>45596</v>
      </c>
      <c r="B23" s="88" t="s">
        <v>301</v>
      </c>
      <c r="C23" s="89">
        <v>45566</v>
      </c>
      <c r="D23" s="90" t="s">
        <v>284</v>
      </c>
      <c r="E23" s="90" t="s">
        <v>294</v>
      </c>
      <c r="F23" s="94">
        <v>6649.79</v>
      </c>
      <c r="G23" s="92" t="s">
        <v>119</v>
      </c>
    </row>
    <row r="24" spans="1:7" s="78" customFormat="1" ht="15" customHeight="1" x14ac:dyDescent="0.25">
      <c r="A24" s="87">
        <v>45596</v>
      </c>
      <c r="B24" s="88" t="s">
        <v>302</v>
      </c>
      <c r="C24" s="89">
        <v>45566</v>
      </c>
      <c r="D24" s="90" t="s">
        <v>285</v>
      </c>
      <c r="E24" s="90" t="s">
        <v>295</v>
      </c>
      <c r="F24" s="94">
        <v>116730</v>
      </c>
      <c r="G24" s="92" t="s">
        <v>119</v>
      </c>
    </row>
    <row r="25" spans="1:7" s="78" customFormat="1" ht="15" customHeight="1" x14ac:dyDescent="0.25">
      <c r="A25" s="93">
        <v>45596</v>
      </c>
      <c r="B25" s="88" t="s">
        <v>303</v>
      </c>
      <c r="C25" s="89">
        <v>45566</v>
      </c>
      <c r="D25" s="90" t="s">
        <v>125</v>
      </c>
      <c r="E25" s="90" t="s">
        <v>169</v>
      </c>
      <c r="F25" s="94">
        <v>5500</v>
      </c>
      <c r="G25" s="92" t="s">
        <v>119</v>
      </c>
    </row>
    <row r="26" spans="1:7" s="78" customFormat="1" ht="15" customHeight="1" x14ac:dyDescent="0.25">
      <c r="A26" s="87">
        <v>45596</v>
      </c>
      <c r="B26" s="88" t="s">
        <v>185</v>
      </c>
      <c r="C26" s="89">
        <v>45566</v>
      </c>
      <c r="D26" s="90" t="s">
        <v>286</v>
      </c>
      <c r="E26" s="90" t="s">
        <v>124</v>
      </c>
      <c r="F26" s="96">
        <v>18760</v>
      </c>
      <c r="G26" s="92" t="s">
        <v>119</v>
      </c>
    </row>
    <row r="27" spans="1:7" s="78" customFormat="1" ht="15" customHeight="1" x14ac:dyDescent="0.25">
      <c r="A27" s="93">
        <v>45596</v>
      </c>
      <c r="B27" s="88" t="s">
        <v>304</v>
      </c>
      <c r="C27" s="89">
        <v>45566</v>
      </c>
      <c r="D27" s="90" t="s">
        <v>286</v>
      </c>
      <c r="E27" s="90" t="s">
        <v>124</v>
      </c>
      <c r="F27" s="96">
        <v>13560</v>
      </c>
      <c r="G27" s="92" t="s">
        <v>119</v>
      </c>
    </row>
    <row r="28" spans="1:7" s="78" customFormat="1" ht="15" customHeight="1" x14ac:dyDescent="0.25">
      <c r="A28" s="87">
        <v>45596</v>
      </c>
      <c r="B28" s="88" t="s">
        <v>305</v>
      </c>
      <c r="C28" s="89">
        <v>45566</v>
      </c>
      <c r="D28" s="90" t="s">
        <v>163</v>
      </c>
      <c r="E28" s="90" t="s">
        <v>124</v>
      </c>
      <c r="F28" s="96">
        <v>1050</v>
      </c>
      <c r="G28" s="92" t="s">
        <v>119</v>
      </c>
    </row>
    <row r="29" spans="1:7" s="78" customFormat="1" ht="15" customHeight="1" x14ac:dyDescent="0.25">
      <c r="A29" s="93">
        <v>45596</v>
      </c>
      <c r="B29" s="88" t="s">
        <v>306</v>
      </c>
      <c r="C29" s="89">
        <v>45566</v>
      </c>
      <c r="D29" s="90" t="s">
        <v>166</v>
      </c>
      <c r="E29" s="90" t="s">
        <v>294</v>
      </c>
      <c r="F29" s="96">
        <v>13855</v>
      </c>
      <c r="G29" s="92" t="s">
        <v>119</v>
      </c>
    </row>
    <row r="30" spans="1:7" s="78" customFormat="1" ht="15" customHeight="1" x14ac:dyDescent="0.25">
      <c r="A30" s="87">
        <v>45596</v>
      </c>
      <c r="B30" s="88" t="s">
        <v>307</v>
      </c>
      <c r="C30" s="89">
        <v>45566</v>
      </c>
      <c r="D30" s="90" t="s">
        <v>183</v>
      </c>
      <c r="E30" s="90" t="s">
        <v>131</v>
      </c>
      <c r="F30" s="96">
        <v>63200</v>
      </c>
      <c r="G30" s="92" t="s">
        <v>119</v>
      </c>
    </row>
    <row r="31" spans="1:7" s="78" customFormat="1" ht="15" customHeight="1" x14ac:dyDescent="0.25">
      <c r="A31" s="93">
        <v>45596</v>
      </c>
      <c r="B31" s="88" t="s">
        <v>308</v>
      </c>
      <c r="C31" s="89">
        <v>45566</v>
      </c>
      <c r="D31" s="90" t="s">
        <v>287</v>
      </c>
      <c r="E31" s="90" t="s">
        <v>135</v>
      </c>
      <c r="F31" s="96">
        <v>22250</v>
      </c>
      <c r="G31" s="92" t="s">
        <v>119</v>
      </c>
    </row>
    <row r="32" spans="1:7" s="78" customFormat="1" ht="15" customHeight="1" x14ac:dyDescent="0.25">
      <c r="A32" s="87">
        <v>45596</v>
      </c>
      <c r="B32" s="88" t="s">
        <v>309</v>
      </c>
      <c r="C32" s="89">
        <v>45566</v>
      </c>
      <c r="D32" s="90" t="s">
        <v>149</v>
      </c>
      <c r="E32" s="90" t="s">
        <v>135</v>
      </c>
      <c r="F32" s="96">
        <v>62000</v>
      </c>
      <c r="G32" s="92" t="s">
        <v>119</v>
      </c>
    </row>
    <row r="33" spans="1:7" s="78" customFormat="1" ht="15" customHeight="1" x14ac:dyDescent="0.25">
      <c r="A33" s="93">
        <v>45596</v>
      </c>
      <c r="B33" s="88" t="s">
        <v>310</v>
      </c>
      <c r="C33" s="89">
        <v>45566</v>
      </c>
      <c r="D33" s="90" t="s">
        <v>137</v>
      </c>
      <c r="E33" s="90" t="s">
        <v>151</v>
      </c>
      <c r="F33" s="96">
        <v>60260</v>
      </c>
      <c r="G33" s="92" t="s">
        <v>119</v>
      </c>
    </row>
    <row r="34" spans="1:7" s="78" customFormat="1" ht="15" customHeight="1" x14ac:dyDescent="0.25">
      <c r="A34" s="87">
        <v>45596</v>
      </c>
      <c r="B34" s="88" t="s">
        <v>311</v>
      </c>
      <c r="C34" s="89">
        <v>45566</v>
      </c>
      <c r="D34" s="90" t="s">
        <v>288</v>
      </c>
      <c r="E34" s="90" t="s">
        <v>131</v>
      </c>
      <c r="F34" s="96">
        <v>20036</v>
      </c>
      <c r="G34" s="92" t="s">
        <v>119</v>
      </c>
    </row>
    <row r="35" spans="1:7" s="78" customFormat="1" ht="15" customHeight="1" x14ac:dyDescent="0.25">
      <c r="A35" s="93">
        <v>45596</v>
      </c>
      <c r="B35" s="88" t="s">
        <v>312</v>
      </c>
      <c r="C35" s="89">
        <v>45566</v>
      </c>
      <c r="D35" s="90" t="s">
        <v>144</v>
      </c>
      <c r="E35" s="90" t="s">
        <v>135</v>
      </c>
      <c r="F35" s="96">
        <v>106500</v>
      </c>
      <c r="G35" s="92" t="s">
        <v>119</v>
      </c>
    </row>
    <row r="36" spans="1:7" s="78" customFormat="1" ht="15" customHeight="1" x14ac:dyDescent="0.25">
      <c r="A36" s="87">
        <v>45596</v>
      </c>
      <c r="B36" s="88" t="s">
        <v>313</v>
      </c>
      <c r="C36" s="89">
        <v>45566</v>
      </c>
      <c r="D36" s="90" t="s">
        <v>161</v>
      </c>
      <c r="E36" s="90" t="s">
        <v>162</v>
      </c>
      <c r="F36" s="96">
        <v>15000</v>
      </c>
      <c r="G36" s="92" t="s">
        <v>119</v>
      </c>
    </row>
    <row r="37" spans="1:7" s="78" customFormat="1" ht="15" customHeight="1" x14ac:dyDescent="0.25">
      <c r="A37" s="93">
        <v>45596</v>
      </c>
      <c r="B37" s="88" t="s">
        <v>314</v>
      </c>
      <c r="C37" s="89">
        <v>45566</v>
      </c>
      <c r="D37" s="90" t="s">
        <v>289</v>
      </c>
      <c r="E37" s="90" t="s">
        <v>148</v>
      </c>
      <c r="F37" s="96">
        <v>67024</v>
      </c>
      <c r="G37" s="92" t="s">
        <v>119</v>
      </c>
    </row>
    <row r="38" spans="1:7" s="78" customFormat="1" ht="15" customHeight="1" x14ac:dyDescent="0.25">
      <c r="A38" s="87">
        <v>45596</v>
      </c>
      <c r="B38" s="88" t="s">
        <v>315</v>
      </c>
      <c r="C38" s="89">
        <v>45566</v>
      </c>
      <c r="D38" s="90" t="s">
        <v>133</v>
      </c>
      <c r="E38" s="90" t="s">
        <v>134</v>
      </c>
      <c r="F38" s="96">
        <v>20910</v>
      </c>
      <c r="G38" s="92" t="s">
        <v>119</v>
      </c>
    </row>
    <row r="39" spans="1:7" s="78" customFormat="1" ht="15" customHeight="1" x14ac:dyDescent="0.25">
      <c r="A39" s="93">
        <v>45596</v>
      </c>
      <c r="B39" s="88" t="s">
        <v>316</v>
      </c>
      <c r="C39" s="89">
        <v>45567</v>
      </c>
      <c r="D39" s="90" t="s">
        <v>153</v>
      </c>
      <c r="E39" s="90" t="s">
        <v>160</v>
      </c>
      <c r="F39" s="96">
        <v>4130</v>
      </c>
      <c r="G39" s="92" t="s">
        <v>119</v>
      </c>
    </row>
    <row r="40" spans="1:7" s="78" customFormat="1" ht="15" customHeight="1" x14ac:dyDescent="0.25">
      <c r="A40" s="87">
        <v>45596</v>
      </c>
      <c r="B40" s="88" t="s">
        <v>317</v>
      </c>
      <c r="C40" s="89">
        <v>45567</v>
      </c>
      <c r="D40" s="90" t="s">
        <v>153</v>
      </c>
      <c r="E40" s="90" t="s">
        <v>158</v>
      </c>
      <c r="F40" s="96">
        <v>4130</v>
      </c>
      <c r="G40" s="92" t="s">
        <v>119</v>
      </c>
    </row>
    <row r="41" spans="1:7" s="78" customFormat="1" ht="15" customHeight="1" x14ac:dyDescent="0.25">
      <c r="A41" s="93">
        <v>45596</v>
      </c>
      <c r="B41" s="88" t="s">
        <v>318</v>
      </c>
      <c r="C41" s="89">
        <v>45567</v>
      </c>
      <c r="D41" s="90" t="s">
        <v>153</v>
      </c>
      <c r="E41" s="90" t="s">
        <v>157</v>
      </c>
      <c r="F41" s="96">
        <v>4130</v>
      </c>
      <c r="G41" s="92" t="s">
        <v>119</v>
      </c>
    </row>
    <row r="42" spans="1:7" s="78" customFormat="1" ht="15" customHeight="1" x14ac:dyDescent="0.25">
      <c r="A42" s="87">
        <v>45596</v>
      </c>
      <c r="B42" s="88" t="s">
        <v>319</v>
      </c>
      <c r="C42" s="89">
        <v>45567</v>
      </c>
      <c r="D42" s="90" t="s">
        <v>153</v>
      </c>
      <c r="E42" s="90" t="s">
        <v>156</v>
      </c>
      <c r="F42" s="96">
        <v>4130</v>
      </c>
      <c r="G42" s="92" t="s">
        <v>119</v>
      </c>
    </row>
    <row r="43" spans="1:7" s="78" customFormat="1" ht="15" customHeight="1" x14ac:dyDescent="0.25">
      <c r="A43" s="93">
        <v>45596</v>
      </c>
      <c r="B43" s="88" t="s">
        <v>320</v>
      </c>
      <c r="C43" s="89">
        <v>45567</v>
      </c>
      <c r="D43" s="90" t="s">
        <v>153</v>
      </c>
      <c r="E43" s="90" t="s">
        <v>155</v>
      </c>
      <c r="F43" s="96">
        <v>4130</v>
      </c>
      <c r="G43" s="92" t="s">
        <v>119</v>
      </c>
    </row>
    <row r="44" spans="1:7" s="78" customFormat="1" ht="15" customHeight="1" x14ac:dyDescent="0.25">
      <c r="A44" s="87">
        <v>45596</v>
      </c>
      <c r="B44" s="88" t="s">
        <v>321</v>
      </c>
      <c r="C44" s="89">
        <v>45567</v>
      </c>
      <c r="D44" s="90" t="s">
        <v>153</v>
      </c>
      <c r="E44" s="90" t="s">
        <v>296</v>
      </c>
      <c r="F44" s="96">
        <v>4130</v>
      </c>
      <c r="G44" s="92" t="s">
        <v>119</v>
      </c>
    </row>
    <row r="45" spans="1:7" s="78" customFormat="1" ht="15" customHeight="1" x14ac:dyDescent="0.25">
      <c r="A45" s="93">
        <v>45596</v>
      </c>
      <c r="B45" s="88" t="s">
        <v>322</v>
      </c>
      <c r="C45" s="89">
        <v>45567</v>
      </c>
      <c r="D45" s="90" t="s">
        <v>153</v>
      </c>
      <c r="E45" s="90" t="s">
        <v>154</v>
      </c>
      <c r="F45" s="96">
        <v>27517.360000000001</v>
      </c>
      <c r="G45" s="92" t="s">
        <v>119</v>
      </c>
    </row>
    <row r="46" spans="1:7" s="78" customFormat="1" ht="15" customHeight="1" x14ac:dyDescent="0.25">
      <c r="A46" s="87">
        <v>45596</v>
      </c>
      <c r="B46" s="88" t="s">
        <v>323</v>
      </c>
      <c r="C46" s="89">
        <v>45567</v>
      </c>
      <c r="D46" s="90" t="s">
        <v>290</v>
      </c>
      <c r="E46" s="90" t="s">
        <v>297</v>
      </c>
      <c r="F46" s="96">
        <v>22160</v>
      </c>
      <c r="G46" s="92" t="s">
        <v>119</v>
      </c>
    </row>
    <row r="47" spans="1:7" s="78" customFormat="1" ht="15" customHeight="1" x14ac:dyDescent="0.25">
      <c r="A47" s="93">
        <v>45596</v>
      </c>
      <c r="B47" s="88" t="s">
        <v>324</v>
      </c>
      <c r="C47" s="89">
        <v>45567</v>
      </c>
      <c r="D47" s="90" t="s">
        <v>168</v>
      </c>
      <c r="E47" s="90" t="s">
        <v>124</v>
      </c>
      <c r="F47" s="96">
        <v>10116.07</v>
      </c>
      <c r="G47" s="92" t="s">
        <v>119</v>
      </c>
    </row>
    <row r="48" spans="1:7" s="78" customFormat="1" ht="15" customHeight="1" x14ac:dyDescent="0.25">
      <c r="A48" s="87">
        <v>45596</v>
      </c>
      <c r="B48" s="88" t="s">
        <v>325</v>
      </c>
      <c r="C48" s="89">
        <v>45567</v>
      </c>
      <c r="D48" s="90" t="s">
        <v>121</v>
      </c>
      <c r="E48" s="90" t="s">
        <v>127</v>
      </c>
      <c r="F48" s="96">
        <v>185425</v>
      </c>
      <c r="G48" s="92" t="s">
        <v>119</v>
      </c>
    </row>
    <row r="49" spans="1:7" s="78" customFormat="1" ht="15" customHeight="1" x14ac:dyDescent="0.25">
      <c r="A49" s="93">
        <v>45596</v>
      </c>
      <c r="B49" s="88" t="s">
        <v>326</v>
      </c>
      <c r="C49" s="89">
        <v>45567</v>
      </c>
      <c r="D49" s="90" t="s">
        <v>129</v>
      </c>
      <c r="E49" s="90" t="s">
        <v>298</v>
      </c>
      <c r="F49" s="96">
        <v>162987.5</v>
      </c>
      <c r="G49" s="92" t="s">
        <v>119</v>
      </c>
    </row>
    <row r="50" spans="1:7" s="78" customFormat="1" ht="15" customHeight="1" x14ac:dyDescent="0.25">
      <c r="A50" s="87">
        <v>45596</v>
      </c>
      <c r="B50" s="88" t="s">
        <v>327</v>
      </c>
      <c r="C50" s="89">
        <v>45567</v>
      </c>
      <c r="D50" s="90" t="s">
        <v>129</v>
      </c>
      <c r="E50" s="90" t="s">
        <v>298</v>
      </c>
      <c r="F50" s="96">
        <v>164905</v>
      </c>
      <c r="G50" s="92" t="s">
        <v>119</v>
      </c>
    </row>
    <row r="51" spans="1:7" s="78" customFormat="1" ht="15" customHeight="1" x14ac:dyDescent="0.25">
      <c r="A51" s="93">
        <v>45596</v>
      </c>
      <c r="B51" s="88" t="s">
        <v>328</v>
      </c>
      <c r="C51" s="89">
        <v>45567</v>
      </c>
      <c r="D51" s="90" t="s">
        <v>291</v>
      </c>
      <c r="E51" s="90" t="s">
        <v>299</v>
      </c>
      <c r="F51" s="96">
        <v>4484</v>
      </c>
      <c r="G51" s="92" t="s">
        <v>119</v>
      </c>
    </row>
    <row r="52" spans="1:7" s="78" customFormat="1" ht="15" customHeight="1" x14ac:dyDescent="0.25">
      <c r="A52" s="87">
        <v>45596</v>
      </c>
      <c r="B52" s="88" t="s">
        <v>329</v>
      </c>
      <c r="C52" s="89">
        <v>45568</v>
      </c>
      <c r="D52" s="90" t="s">
        <v>292</v>
      </c>
      <c r="E52" s="90" t="s">
        <v>126</v>
      </c>
      <c r="F52" s="96">
        <v>140467.51999999999</v>
      </c>
      <c r="G52" s="92" t="s">
        <v>119</v>
      </c>
    </row>
    <row r="53" spans="1:7" s="78" customFormat="1" ht="15" customHeight="1" x14ac:dyDescent="0.25">
      <c r="A53" s="93">
        <v>45596</v>
      </c>
      <c r="B53" s="88" t="s">
        <v>203</v>
      </c>
      <c r="C53" s="89">
        <v>45568</v>
      </c>
      <c r="D53" s="90" t="s">
        <v>171</v>
      </c>
      <c r="E53" s="90" t="s">
        <v>300</v>
      </c>
      <c r="F53" s="96">
        <v>140295</v>
      </c>
      <c r="G53" s="92" t="s">
        <v>119</v>
      </c>
    </row>
    <row r="54" spans="1:7" s="78" customFormat="1" ht="15" customHeight="1" x14ac:dyDescent="0.25">
      <c r="A54" s="87">
        <v>45596</v>
      </c>
      <c r="B54" s="88" t="s">
        <v>330</v>
      </c>
      <c r="C54" s="89">
        <v>45568</v>
      </c>
      <c r="D54" s="90" t="s">
        <v>293</v>
      </c>
      <c r="E54" s="90" t="s">
        <v>300</v>
      </c>
      <c r="F54" s="96">
        <v>36904.5</v>
      </c>
      <c r="G54" s="92" t="s">
        <v>119</v>
      </c>
    </row>
    <row r="55" spans="1:7" s="78" customFormat="1" ht="15" customHeight="1" x14ac:dyDescent="0.25">
      <c r="A55" s="93">
        <v>45596</v>
      </c>
      <c r="B55" s="88" t="s">
        <v>364</v>
      </c>
      <c r="C55" s="89">
        <v>45568</v>
      </c>
      <c r="D55" s="90" t="s">
        <v>331</v>
      </c>
      <c r="E55" s="90" t="s">
        <v>173</v>
      </c>
      <c r="F55" s="96">
        <v>110000</v>
      </c>
      <c r="G55" s="92" t="s">
        <v>119</v>
      </c>
    </row>
    <row r="56" spans="1:7" s="78" customFormat="1" ht="15" customHeight="1" x14ac:dyDescent="0.25">
      <c r="A56" s="87">
        <v>45596</v>
      </c>
      <c r="B56" s="88" t="s">
        <v>365</v>
      </c>
      <c r="C56" s="89">
        <v>45568</v>
      </c>
      <c r="D56" s="90" t="s">
        <v>125</v>
      </c>
      <c r="E56" s="90" t="s">
        <v>126</v>
      </c>
      <c r="F56" s="96">
        <v>68007.94</v>
      </c>
      <c r="G56" s="92" t="s">
        <v>119</v>
      </c>
    </row>
    <row r="57" spans="1:7" s="78" customFormat="1" ht="15" customHeight="1" x14ac:dyDescent="0.25">
      <c r="A57" s="93">
        <v>45596</v>
      </c>
      <c r="B57" s="88" t="s">
        <v>366</v>
      </c>
      <c r="C57" s="89">
        <v>45568</v>
      </c>
      <c r="D57" s="90" t="s">
        <v>125</v>
      </c>
      <c r="E57" s="90" t="s">
        <v>332</v>
      </c>
      <c r="F57" s="96">
        <v>14274.99</v>
      </c>
      <c r="G57" s="92" t="s">
        <v>119</v>
      </c>
    </row>
    <row r="58" spans="1:7" s="78" customFormat="1" ht="15" customHeight="1" x14ac:dyDescent="0.25">
      <c r="A58" s="87">
        <v>45596</v>
      </c>
      <c r="B58" s="88" t="s">
        <v>367</v>
      </c>
      <c r="C58" s="89">
        <v>45568</v>
      </c>
      <c r="D58" s="90" t="s">
        <v>333</v>
      </c>
      <c r="E58" s="90" t="s">
        <v>334</v>
      </c>
      <c r="F58" s="96">
        <v>221000</v>
      </c>
      <c r="G58" s="92" t="s">
        <v>119</v>
      </c>
    </row>
    <row r="59" spans="1:7" s="78" customFormat="1" ht="15" customHeight="1" x14ac:dyDescent="0.25">
      <c r="A59" s="93">
        <v>45596</v>
      </c>
      <c r="B59" s="88" t="s">
        <v>368</v>
      </c>
      <c r="C59" s="89">
        <v>45568</v>
      </c>
      <c r="D59" s="90" t="s">
        <v>166</v>
      </c>
      <c r="E59" s="90" t="s">
        <v>167</v>
      </c>
      <c r="F59" s="96">
        <v>31505</v>
      </c>
      <c r="G59" s="92" t="s">
        <v>119</v>
      </c>
    </row>
    <row r="60" spans="1:7" s="78" customFormat="1" ht="15" customHeight="1" x14ac:dyDescent="0.25">
      <c r="A60" s="87">
        <v>45596</v>
      </c>
      <c r="B60" s="88" t="s">
        <v>369</v>
      </c>
      <c r="C60" s="89">
        <v>45568</v>
      </c>
      <c r="D60" s="90" t="s">
        <v>335</v>
      </c>
      <c r="E60" s="90" t="s">
        <v>126</v>
      </c>
      <c r="F60" s="96">
        <v>10000</v>
      </c>
      <c r="G60" s="92" t="s">
        <v>119</v>
      </c>
    </row>
    <row r="61" spans="1:7" s="78" customFormat="1" ht="15" customHeight="1" x14ac:dyDescent="0.25">
      <c r="A61" s="93">
        <v>45596</v>
      </c>
      <c r="B61" s="88" t="s">
        <v>370</v>
      </c>
      <c r="C61" s="89">
        <v>45569</v>
      </c>
      <c r="D61" s="90" t="s">
        <v>141</v>
      </c>
      <c r="E61" s="90" t="s">
        <v>336</v>
      </c>
      <c r="F61" s="96">
        <v>281850</v>
      </c>
      <c r="G61" s="92" t="s">
        <v>119</v>
      </c>
    </row>
    <row r="62" spans="1:7" s="78" customFormat="1" ht="15" customHeight="1" x14ac:dyDescent="0.25">
      <c r="A62" s="87">
        <v>45596</v>
      </c>
      <c r="B62" s="88" t="s">
        <v>371</v>
      </c>
      <c r="C62" s="89">
        <v>45569</v>
      </c>
      <c r="D62" s="90" t="s">
        <v>171</v>
      </c>
      <c r="E62" s="90" t="s">
        <v>122</v>
      </c>
      <c r="F62" s="96">
        <v>172004.13</v>
      </c>
      <c r="G62" s="92" t="s">
        <v>119</v>
      </c>
    </row>
    <row r="63" spans="1:7" s="78" customFormat="1" ht="15" customHeight="1" x14ac:dyDescent="0.25">
      <c r="A63" s="93">
        <v>45596</v>
      </c>
      <c r="B63" s="88" t="s">
        <v>372</v>
      </c>
      <c r="C63" s="89">
        <v>45569</v>
      </c>
      <c r="D63" s="90" t="s">
        <v>337</v>
      </c>
      <c r="E63" s="90" t="s">
        <v>338</v>
      </c>
      <c r="F63" s="96">
        <v>40380</v>
      </c>
      <c r="G63" s="92" t="s">
        <v>119</v>
      </c>
    </row>
    <row r="64" spans="1:7" s="78" customFormat="1" ht="15" customHeight="1" x14ac:dyDescent="0.25">
      <c r="A64" s="87">
        <v>45596</v>
      </c>
      <c r="B64" s="88" t="s">
        <v>175</v>
      </c>
      <c r="C64" s="89">
        <v>45569</v>
      </c>
      <c r="D64" s="90" t="s">
        <v>339</v>
      </c>
      <c r="E64" s="90" t="s">
        <v>340</v>
      </c>
      <c r="F64" s="96">
        <v>9313</v>
      </c>
      <c r="G64" s="92" t="s">
        <v>119</v>
      </c>
    </row>
    <row r="65" spans="1:7" s="78" customFormat="1" ht="15" customHeight="1" x14ac:dyDescent="0.25">
      <c r="A65" s="93">
        <v>45596</v>
      </c>
      <c r="B65" s="88" t="s">
        <v>373</v>
      </c>
      <c r="C65" s="89">
        <v>45569</v>
      </c>
      <c r="D65" s="90" t="s">
        <v>168</v>
      </c>
      <c r="E65" s="90" t="s">
        <v>341</v>
      </c>
      <c r="F65" s="96">
        <v>605</v>
      </c>
      <c r="G65" s="92" t="s">
        <v>119</v>
      </c>
    </row>
    <row r="66" spans="1:7" s="78" customFormat="1" ht="15" customHeight="1" x14ac:dyDescent="0.25">
      <c r="A66" s="87">
        <v>45596</v>
      </c>
      <c r="B66" s="88" t="s">
        <v>374</v>
      </c>
      <c r="C66" s="89">
        <v>45569</v>
      </c>
      <c r="D66" s="90" t="s">
        <v>342</v>
      </c>
      <c r="E66" s="90" t="s">
        <v>135</v>
      </c>
      <c r="F66" s="96">
        <v>52000</v>
      </c>
      <c r="G66" s="92" t="s">
        <v>119</v>
      </c>
    </row>
    <row r="67" spans="1:7" s="78" customFormat="1" ht="15" customHeight="1" x14ac:dyDescent="0.25">
      <c r="A67" s="93">
        <v>45596</v>
      </c>
      <c r="B67" s="88" t="s">
        <v>375</v>
      </c>
      <c r="C67" s="89">
        <v>45569</v>
      </c>
      <c r="D67" s="90" t="s">
        <v>343</v>
      </c>
      <c r="E67" s="90" t="s">
        <v>135</v>
      </c>
      <c r="F67" s="96">
        <v>9100</v>
      </c>
      <c r="G67" s="92" t="s">
        <v>119</v>
      </c>
    </row>
    <row r="68" spans="1:7" s="78" customFormat="1" ht="15" customHeight="1" x14ac:dyDescent="0.25">
      <c r="A68" s="87">
        <v>45596</v>
      </c>
      <c r="B68" s="88" t="s">
        <v>376</v>
      </c>
      <c r="C68" s="89">
        <v>45569</v>
      </c>
      <c r="D68" s="90" t="s">
        <v>137</v>
      </c>
      <c r="E68" s="90" t="s">
        <v>135</v>
      </c>
      <c r="F68" s="96">
        <v>14250</v>
      </c>
      <c r="G68" s="92" t="s">
        <v>119</v>
      </c>
    </row>
    <row r="69" spans="1:7" s="78" customFormat="1" ht="15" customHeight="1" x14ac:dyDescent="0.25">
      <c r="A69" s="93">
        <v>45596</v>
      </c>
      <c r="B69" s="88" t="s">
        <v>377</v>
      </c>
      <c r="C69" s="89">
        <v>45572</v>
      </c>
      <c r="D69" s="90" t="s">
        <v>123</v>
      </c>
      <c r="E69" s="90" t="s">
        <v>124</v>
      </c>
      <c r="F69" s="96">
        <v>98425</v>
      </c>
      <c r="G69" s="92" t="s">
        <v>119</v>
      </c>
    </row>
    <row r="70" spans="1:7" s="78" customFormat="1" ht="15" customHeight="1" x14ac:dyDescent="0.25">
      <c r="A70" s="87">
        <v>45596</v>
      </c>
      <c r="B70" s="88" t="s">
        <v>378</v>
      </c>
      <c r="C70" s="89">
        <v>45572</v>
      </c>
      <c r="D70" s="90" t="s">
        <v>121</v>
      </c>
      <c r="E70" s="90" t="s">
        <v>122</v>
      </c>
      <c r="F70" s="96">
        <v>75605</v>
      </c>
      <c r="G70" s="92" t="s">
        <v>119</v>
      </c>
    </row>
    <row r="71" spans="1:7" s="78" customFormat="1" ht="15" customHeight="1" x14ac:dyDescent="0.25">
      <c r="A71" s="93">
        <v>45596</v>
      </c>
      <c r="B71" s="88" t="s">
        <v>379</v>
      </c>
      <c r="C71" s="89">
        <v>45572</v>
      </c>
      <c r="D71" s="90" t="s">
        <v>145</v>
      </c>
      <c r="E71" s="90" t="s">
        <v>140</v>
      </c>
      <c r="F71" s="96">
        <v>30786.2</v>
      </c>
      <c r="G71" s="92" t="s">
        <v>119</v>
      </c>
    </row>
    <row r="72" spans="1:7" s="78" customFormat="1" ht="15" customHeight="1" x14ac:dyDescent="0.25">
      <c r="A72" s="87">
        <v>45596</v>
      </c>
      <c r="B72" s="88" t="s">
        <v>159</v>
      </c>
      <c r="C72" s="89">
        <v>45572</v>
      </c>
      <c r="D72" s="90" t="s">
        <v>163</v>
      </c>
      <c r="E72" s="90" t="s">
        <v>124</v>
      </c>
      <c r="F72" s="96">
        <v>3000</v>
      </c>
      <c r="G72" s="92" t="s">
        <v>119</v>
      </c>
    </row>
    <row r="73" spans="1:7" s="78" customFormat="1" ht="15" customHeight="1" x14ac:dyDescent="0.25">
      <c r="A73" s="93">
        <v>45596</v>
      </c>
      <c r="B73" s="88" t="s">
        <v>380</v>
      </c>
      <c r="C73" s="89">
        <v>45572</v>
      </c>
      <c r="D73" s="90" t="s">
        <v>344</v>
      </c>
      <c r="E73" s="90" t="s">
        <v>126</v>
      </c>
      <c r="F73" s="96">
        <v>1644.65</v>
      </c>
      <c r="G73" s="92" t="s">
        <v>119</v>
      </c>
    </row>
    <row r="74" spans="1:7" s="78" customFormat="1" ht="15" customHeight="1" x14ac:dyDescent="0.25">
      <c r="A74" s="87">
        <v>45596</v>
      </c>
      <c r="B74" s="88" t="s">
        <v>381</v>
      </c>
      <c r="C74" s="89">
        <v>45572</v>
      </c>
      <c r="D74" s="90" t="s">
        <v>345</v>
      </c>
      <c r="E74" s="90" t="s">
        <v>298</v>
      </c>
      <c r="F74" s="96">
        <v>40824</v>
      </c>
      <c r="G74" s="92" t="s">
        <v>119</v>
      </c>
    </row>
    <row r="75" spans="1:7" s="78" customFormat="1" ht="15" customHeight="1" x14ac:dyDescent="0.25">
      <c r="A75" s="93">
        <v>45596</v>
      </c>
      <c r="B75" s="88" t="s">
        <v>382</v>
      </c>
      <c r="C75" s="89">
        <v>45572</v>
      </c>
      <c r="D75" s="90" t="s">
        <v>166</v>
      </c>
      <c r="E75" s="90" t="s">
        <v>294</v>
      </c>
      <c r="F75" s="96">
        <v>10071</v>
      </c>
      <c r="G75" s="92" t="s">
        <v>119</v>
      </c>
    </row>
    <row r="76" spans="1:7" s="78" customFormat="1" ht="15" customHeight="1" x14ac:dyDescent="0.25">
      <c r="A76" s="87">
        <v>45596</v>
      </c>
      <c r="B76" s="88" t="s">
        <v>383</v>
      </c>
      <c r="C76" s="89">
        <v>45572</v>
      </c>
      <c r="D76" s="90" t="s">
        <v>163</v>
      </c>
      <c r="E76" s="90" t="s">
        <v>124</v>
      </c>
      <c r="F76" s="96">
        <v>525</v>
      </c>
      <c r="G76" s="92" t="s">
        <v>119</v>
      </c>
    </row>
    <row r="77" spans="1:7" s="78" customFormat="1" ht="15" customHeight="1" x14ac:dyDescent="0.25">
      <c r="A77" s="93">
        <v>45596</v>
      </c>
      <c r="B77" s="88" t="s">
        <v>320</v>
      </c>
      <c r="C77" s="89">
        <v>45572</v>
      </c>
      <c r="D77" s="90" t="s">
        <v>163</v>
      </c>
      <c r="E77" s="90" t="s">
        <v>124</v>
      </c>
      <c r="F77" s="96">
        <v>1700</v>
      </c>
      <c r="G77" s="92" t="s">
        <v>119</v>
      </c>
    </row>
    <row r="78" spans="1:7" s="78" customFormat="1" ht="15" customHeight="1" x14ac:dyDescent="0.25">
      <c r="A78" s="87">
        <v>45596</v>
      </c>
      <c r="B78" s="88" t="s">
        <v>384</v>
      </c>
      <c r="C78" s="89">
        <v>45572</v>
      </c>
      <c r="D78" s="90" t="s">
        <v>174</v>
      </c>
      <c r="E78" s="90" t="s">
        <v>173</v>
      </c>
      <c r="F78" s="96">
        <v>12000</v>
      </c>
      <c r="G78" s="92" t="s">
        <v>119</v>
      </c>
    </row>
    <row r="79" spans="1:7" s="78" customFormat="1" ht="15" customHeight="1" x14ac:dyDescent="0.25">
      <c r="A79" s="93">
        <v>45596</v>
      </c>
      <c r="B79" s="88" t="s">
        <v>385</v>
      </c>
      <c r="C79" s="89">
        <v>45573</v>
      </c>
      <c r="D79" s="90" t="s">
        <v>168</v>
      </c>
      <c r="E79" s="90" t="s">
        <v>124</v>
      </c>
      <c r="F79" s="97">
        <v>11123.92</v>
      </c>
      <c r="G79" s="92" t="s">
        <v>119</v>
      </c>
    </row>
    <row r="80" spans="1:7" s="78" customFormat="1" ht="15" customHeight="1" x14ac:dyDescent="0.25">
      <c r="A80" s="87">
        <v>45596</v>
      </c>
      <c r="B80" s="88" t="s">
        <v>386</v>
      </c>
      <c r="C80" s="89">
        <v>45573</v>
      </c>
      <c r="D80" s="90" t="s">
        <v>166</v>
      </c>
      <c r="E80" s="90" t="s">
        <v>294</v>
      </c>
      <c r="F80" s="96">
        <v>33935</v>
      </c>
      <c r="G80" s="92" t="s">
        <v>119</v>
      </c>
    </row>
    <row r="81" spans="1:7" s="78" customFormat="1" ht="15" customHeight="1" x14ac:dyDescent="0.25">
      <c r="A81" s="93">
        <v>45596</v>
      </c>
      <c r="B81" s="88" t="s">
        <v>387</v>
      </c>
      <c r="C81" s="89">
        <v>45573</v>
      </c>
      <c r="D81" s="90" t="s">
        <v>293</v>
      </c>
      <c r="E81" s="90" t="s">
        <v>300</v>
      </c>
      <c r="F81" s="96">
        <v>14730</v>
      </c>
      <c r="G81" s="92" t="s">
        <v>119</v>
      </c>
    </row>
    <row r="82" spans="1:7" s="78" customFormat="1" ht="15" customHeight="1" x14ac:dyDescent="0.25">
      <c r="A82" s="87">
        <v>45596</v>
      </c>
      <c r="B82" s="88" t="s">
        <v>388</v>
      </c>
      <c r="C82" s="89">
        <v>45573</v>
      </c>
      <c r="D82" s="90" t="s">
        <v>168</v>
      </c>
      <c r="E82" s="90" t="s">
        <v>346</v>
      </c>
      <c r="F82" s="96">
        <v>1327</v>
      </c>
      <c r="G82" s="92" t="s">
        <v>119</v>
      </c>
    </row>
    <row r="83" spans="1:7" s="78" customFormat="1" ht="15" customHeight="1" x14ac:dyDescent="0.25">
      <c r="A83" s="93">
        <v>45596</v>
      </c>
      <c r="B83" s="88" t="s">
        <v>389</v>
      </c>
      <c r="C83" s="89">
        <v>45573</v>
      </c>
      <c r="D83" s="90" t="s">
        <v>347</v>
      </c>
      <c r="E83" s="90" t="s">
        <v>135</v>
      </c>
      <c r="F83" s="96">
        <v>992.73</v>
      </c>
      <c r="G83" s="92" t="s">
        <v>119</v>
      </c>
    </row>
    <row r="84" spans="1:7" s="78" customFormat="1" ht="15" customHeight="1" x14ac:dyDescent="0.25">
      <c r="A84" s="87">
        <v>45596</v>
      </c>
      <c r="B84" s="88" t="s">
        <v>390</v>
      </c>
      <c r="C84" s="89">
        <v>45573</v>
      </c>
      <c r="D84" s="90" t="s">
        <v>170</v>
      </c>
      <c r="E84" s="90" t="s">
        <v>131</v>
      </c>
      <c r="F84" s="96">
        <v>4217.1499999999996</v>
      </c>
      <c r="G84" s="92" t="s">
        <v>119</v>
      </c>
    </row>
    <row r="85" spans="1:7" s="78" customFormat="1" ht="15" customHeight="1" x14ac:dyDescent="0.25">
      <c r="A85" s="93">
        <v>45596</v>
      </c>
      <c r="B85" s="88" t="s">
        <v>391</v>
      </c>
      <c r="C85" s="89">
        <v>45573</v>
      </c>
      <c r="D85" s="90" t="s">
        <v>348</v>
      </c>
      <c r="E85" s="90" t="s">
        <v>349</v>
      </c>
      <c r="F85" s="96">
        <v>43678.06</v>
      </c>
      <c r="G85" s="92" t="s">
        <v>119</v>
      </c>
    </row>
    <row r="86" spans="1:7" s="78" customFormat="1" ht="15" customHeight="1" x14ac:dyDescent="0.25">
      <c r="A86" s="87">
        <v>45596</v>
      </c>
      <c r="B86" s="88" t="s">
        <v>392</v>
      </c>
      <c r="C86" s="89">
        <v>45573</v>
      </c>
      <c r="D86" s="90" t="s">
        <v>176</v>
      </c>
      <c r="E86" s="90" t="s">
        <v>135</v>
      </c>
      <c r="F86" s="96">
        <v>14500</v>
      </c>
      <c r="G86" s="92" t="s">
        <v>119</v>
      </c>
    </row>
    <row r="87" spans="1:7" s="78" customFormat="1" ht="15" customHeight="1" x14ac:dyDescent="0.25">
      <c r="A87" s="93">
        <v>45596</v>
      </c>
      <c r="B87" s="88" t="s">
        <v>393</v>
      </c>
      <c r="C87" s="89">
        <v>45573</v>
      </c>
      <c r="D87" s="90" t="s">
        <v>183</v>
      </c>
      <c r="E87" s="90" t="s">
        <v>131</v>
      </c>
      <c r="F87" s="96">
        <v>50585</v>
      </c>
      <c r="G87" s="92" t="s">
        <v>119</v>
      </c>
    </row>
    <row r="88" spans="1:7" s="78" customFormat="1" ht="15" customHeight="1" x14ac:dyDescent="0.25">
      <c r="A88" s="87">
        <v>45596</v>
      </c>
      <c r="B88" s="88" t="s">
        <v>394</v>
      </c>
      <c r="C88" s="89">
        <v>45573</v>
      </c>
      <c r="D88" s="90" t="s">
        <v>287</v>
      </c>
      <c r="E88" s="90" t="s">
        <v>135</v>
      </c>
      <c r="F88" s="96">
        <v>32424</v>
      </c>
      <c r="G88" s="92" t="s">
        <v>119</v>
      </c>
    </row>
    <row r="89" spans="1:7" s="78" customFormat="1" ht="15" customHeight="1" x14ac:dyDescent="0.25">
      <c r="A89" s="93">
        <v>45596</v>
      </c>
      <c r="B89" s="88" t="s">
        <v>395</v>
      </c>
      <c r="C89" s="89">
        <v>45573</v>
      </c>
      <c r="D89" s="90" t="s">
        <v>170</v>
      </c>
      <c r="E89" s="90" t="s">
        <v>151</v>
      </c>
      <c r="F89" s="96">
        <v>61547.44</v>
      </c>
      <c r="G89" s="92" t="s">
        <v>119</v>
      </c>
    </row>
    <row r="90" spans="1:7" s="78" customFormat="1" ht="15" customHeight="1" x14ac:dyDescent="0.25">
      <c r="A90" s="87">
        <v>45596</v>
      </c>
      <c r="B90" s="88" t="s">
        <v>396</v>
      </c>
      <c r="C90" s="89">
        <v>45573</v>
      </c>
      <c r="D90" s="90" t="s">
        <v>149</v>
      </c>
      <c r="E90" s="90" t="s">
        <v>135</v>
      </c>
      <c r="F90" s="96">
        <v>84720</v>
      </c>
      <c r="G90" s="92" t="s">
        <v>119</v>
      </c>
    </row>
    <row r="91" spans="1:7" s="78" customFormat="1" ht="15" customHeight="1" x14ac:dyDescent="0.25">
      <c r="A91" s="93">
        <v>45596</v>
      </c>
      <c r="B91" s="98" t="s">
        <v>397</v>
      </c>
      <c r="C91" s="89">
        <v>45574</v>
      </c>
      <c r="D91" s="90" t="s">
        <v>137</v>
      </c>
      <c r="E91" s="90" t="s">
        <v>135</v>
      </c>
      <c r="F91" s="96">
        <v>355860</v>
      </c>
      <c r="G91" s="92" t="s">
        <v>119</v>
      </c>
    </row>
    <row r="92" spans="1:7" s="78" customFormat="1" ht="15" customHeight="1" x14ac:dyDescent="0.25">
      <c r="A92" s="87">
        <v>45596</v>
      </c>
      <c r="B92" s="88" t="s">
        <v>398</v>
      </c>
      <c r="C92" s="89">
        <v>45574</v>
      </c>
      <c r="D92" s="90" t="s">
        <v>137</v>
      </c>
      <c r="E92" s="90" t="s">
        <v>131</v>
      </c>
      <c r="F92" s="96">
        <v>183096.5</v>
      </c>
      <c r="G92" s="92" t="s">
        <v>119</v>
      </c>
    </row>
    <row r="93" spans="1:7" s="78" customFormat="1" ht="15" customHeight="1" x14ac:dyDescent="0.25">
      <c r="A93" s="93">
        <v>45596</v>
      </c>
      <c r="B93" s="88" t="s">
        <v>399</v>
      </c>
      <c r="C93" s="89">
        <v>45574</v>
      </c>
      <c r="D93" s="90" t="s">
        <v>182</v>
      </c>
      <c r="E93" s="90" t="s">
        <v>151</v>
      </c>
      <c r="F93" s="96">
        <v>22188</v>
      </c>
      <c r="G93" s="92" t="s">
        <v>119</v>
      </c>
    </row>
    <row r="94" spans="1:7" s="78" customFormat="1" ht="15" customHeight="1" x14ac:dyDescent="0.25">
      <c r="A94" s="87">
        <v>45596</v>
      </c>
      <c r="B94" s="88" t="s">
        <v>396</v>
      </c>
      <c r="C94" s="89">
        <v>45574</v>
      </c>
      <c r="D94" s="90" t="s">
        <v>150</v>
      </c>
      <c r="E94" s="90" t="s">
        <v>151</v>
      </c>
      <c r="F94" s="96">
        <v>52440</v>
      </c>
      <c r="G94" s="92" t="s">
        <v>119</v>
      </c>
    </row>
    <row r="95" spans="1:7" s="78" customFormat="1" ht="15" customHeight="1" x14ac:dyDescent="0.25">
      <c r="A95" s="93">
        <v>45596</v>
      </c>
      <c r="B95" s="88" t="s">
        <v>400</v>
      </c>
      <c r="C95" s="89">
        <v>45574</v>
      </c>
      <c r="D95" s="90" t="s">
        <v>350</v>
      </c>
      <c r="E95" s="90" t="s">
        <v>135</v>
      </c>
      <c r="F95" s="96">
        <v>184000</v>
      </c>
      <c r="G95" s="92" t="s">
        <v>119</v>
      </c>
    </row>
    <row r="96" spans="1:7" s="78" customFormat="1" ht="15" customHeight="1" x14ac:dyDescent="0.25">
      <c r="A96" s="87">
        <v>45596</v>
      </c>
      <c r="B96" s="88" t="s">
        <v>401</v>
      </c>
      <c r="C96" s="89">
        <v>45574</v>
      </c>
      <c r="D96" s="90" t="s">
        <v>181</v>
      </c>
      <c r="E96" s="90" t="s">
        <v>151</v>
      </c>
      <c r="F96" s="96">
        <v>97464.2</v>
      </c>
      <c r="G96" s="92" t="s">
        <v>119</v>
      </c>
    </row>
    <row r="97" spans="1:7" s="78" customFormat="1" ht="15" customHeight="1" x14ac:dyDescent="0.25">
      <c r="A97" s="93">
        <v>45596</v>
      </c>
      <c r="B97" s="88" t="s">
        <v>402</v>
      </c>
      <c r="C97" s="89">
        <v>45574</v>
      </c>
      <c r="D97" s="90" t="s">
        <v>351</v>
      </c>
      <c r="E97" s="90" t="s">
        <v>151</v>
      </c>
      <c r="F97" s="96">
        <v>158328</v>
      </c>
      <c r="G97" s="92" t="s">
        <v>119</v>
      </c>
    </row>
    <row r="98" spans="1:7" s="78" customFormat="1" ht="15" customHeight="1" x14ac:dyDescent="0.25">
      <c r="A98" s="87">
        <v>45596</v>
      </c>
      <c r="B98" s="88" t="s">
        <v>403</v>
      </c>
      <c r="C98" s="89">
        <v>45574</v>
      </c>
      <c r="D98" s="90" t="s">
        <v>139</v>
      </c>
      <c r="E98" s="90" t="s">
        <v>135</v>
      </c>
      <c r="F98" s="96">
        <v>126250</v>
      </c>
      <c r="G98" s="92" t="s">
        <v>119</v>
      </c>
    </row>
    <row r="99" spans="1:7" s="78" customFormat="1" ht="15" customHeight="1" x14ac:dyDescent="0.25">
      <c r="A99" s="93">
        <v>45596</v>
      </c>
      <c r="B99" s="88" t="s">
        <v>404</v>
      </c>
      <c r="C99" s="89">
        <v>45574</v>
      </c>
      <c r="D99" s="90" t="s">
        <v>352</v>
      </c>
      <c r="E99" s="90" t="s">
        <v>131</v>
      </c>
      <c r="F99" s="96">
        <v>32523.200000000001</v>
      </c>
      <c r="G99" s="92" t="s">
        <v>119</v>
      </c>
    </row>
    <row r="100" spans="1:7" s="78" customFormat="1" ht="15" customHeight="1" x14ac:dyDescent="0.25">
      <c r="A100" s="87">
        <v>45596</v>
      </c>
      <c r="B100" s="88" t="s">
        <v>396</v>
      </c>
      <c r="C100" s="89">
        <v>45574</v>
      </c>
      <c r="D100" s="90" t="s">
        <v>165</v>
      </c>
      <c r="E100" s="90" t="s">
        <v>135</v>
      </c>
      <c r="F100" s="96">
        <v>6400</v>
      </c>
      <c r="G100" s="92" t="s">
        <v>119</v>
      </c>
    </row>
    <row r="101" spans="1:7" s="78" customFormat="1" ht="15" customHeight="1" x14ac:dyDescent="0.25">
      <c r="A101" s="93">
        <v>45596</v>
      </c>
      <c r="B101" s="88" t="s">
        <v>405</v>
      </c>
      <c r="C101" s="89">
        <v>45574</v>
      </c>
      <c r="D101" s="90" t="s">
        <v>180</v>
      </c>
      <c r="E101" s="90" t="s">
        <v>135</v>
      </c>
      <c r="F101" s="96">
        <v>70000</v>
      </c>
      <c r="G101" s="92" t="s">
        <v>119</v>
      </c>
    </row>
    <row r="102" spans="1:7" s="78" customFormat="1" ht="15" customHeight="1" x14ac:dyDescent="0.25">
      <c r="A102" s="87">
        <v>45596</v>
      </c>
      <c r="B102" s="88" t="s">
        <v>406</v>
      </c>
      <c r="C102" s="89">
        <v>45574</v>
      </c>
      <c r="D102" s="90" t="s">
        <v>136</v>
      </c>
      <c r="E102" s="90" t="s">
        <v>151</v>
      </c>
      <c r="F102" s="96">
        <v>80946.8</v>
      </c>
      <c r="G102" s="92" t="s">
        <v>119</v>
      </c>
    </row>
    <row r="103" spans="1:7" s="78" customFormat="1" ht="15" customHeight="1" x14ac:dyDescent="0.25">
      <c r="A103" s="93">
        <v>45596</v>
      </c>
      <c r="B103" s="88" t="s">
        <v>407</v>
      </c>
      <c r="C103" s="89">
        <v>45574</v>
      </c>
      <c r="D103" s="90" t="s">
        <v>138</v>
      </c>
      <c r="E103" s="90" t="s">
        <v>353</v>
      </c>
      <c r="F103" s="96">
        <v>16686</v>
      </c>
      <c r="G103" s="92" t="s">
        <v>119</v>
      </c>
    </row>
    <row r="104" spans="1:7" s="78" customFormat="1" ht="15" customHeight="1" x14ac:dyDescent="0.25">
      <c r="A104" s="87">
        <v>45596</v>
      </c>
      <c r="B104" s="88" t="s">
        <v>408</v>
      </c>
      <c r="C104" s="89">
        <v>45574</v>
      </c>
      <c r="D104" s="90" t="s">
        <v>342</v>
      </c>
      <c r="E104" s="90" t="s">
        <v>151</v>
      </c>
      <c r="F104" s="96">
        <v>109949.77</v>
      </c>
      <c r="G104" s="92" t="s">
        <v>119</v>
      </c>
    </row>
    <row r="105" spans="1:7" s="78" customFormat="1" ht="15" customHeight="1" x14ac:dyDescent="0.25">
      <c r="A105" s="93">
        <v>45596</v>
      </c>
      <c r="B105" s="98" t="s">
        <v>409</v>
      </c>
      <c r="C105" s="89">
        <v>45574</v>
      </c>
      <c r="D105" s="90" t="s">
        <v>177</v>
      </c>
      <c r="E105" s="90" t="s">
        <v>135</v>
      </c>
      <c r="F105" s="96">
        <v>81650</v>
      </c>
      <c r="G105" s="92" t="s">
        <v>119</v>
      </c>
    </row>
    <row r="106" spans="1:7" s="78" customFormat="1" ht="15" customHeight="1" x14ac:dyDescent="0.25">
      <c r="A106" s="87">
        <v>45596</v>
      </c>
      <c r="B106" s="88" t="s">
        <v>410</v>
      </c>
      <c r="C106" s="89">
        <v>45574</v>
      </c>
      <c r="D106" s="90" t="s">
        <v>354</v>
      </c>
      <c r="E106" s="90" t="s">
        <v>135</v>
      </c>
      <c r="F106" s="96">
        <v>167702.64000000001</v>
      </c>
      <c r="G106" s="92" t="s">
        <v>119</v>
      </c>
    </row>
    <row r="107" spans="1:7" s="78" customFormat="1" ht="15" customHeight="1" x14ac:dyDescent="0.25">
      <c r="A107" s="93">
        <v>45596</v>
      </c>
      <c r="B107" s="88" t="s">
        <v>411</v>
      </c>
      <c r="C107" s="89">
        <v>45574</v>
      </c>
      <c r="D107" s="90" t="s">
        <v>125</v>
      </c>
      <c r="E107" s="90" t="s">
        <v>126</v>
      </c>
      <c r="F107" s="96">
        <v>13899.87</v>
      </c>
      <c r="G107" s="92" t="s">
        <v>119</v>
      </c>
    </row>
    <row r="108" spans="1:7" s="78" customFormat="1" ht="15" customHeight="1" x14ac:dyDescent="0.25">
      <c r="A108" s="87">
        <v>45596</v>
      </c>
      <c r="B108" s="88" t="s">
        <v>187</v>
      </c>
      <c r="C108" s="89">
        <v>45574</v>
      </c>
      <c r="D108" s="90" t="s">
        <v>355</v>
      </c>
      <c r="E108" s="90" t="s">
        <v>131</v>
      </c>
      <c r="F108" s="96">
        <v>17840</v>
      </c>
      <c r="G108" s="92" t="s">
        <v>119</v>
      </c>
    </row>
    <row r="109" spans="1:7" s="78" customFormat="1" ht="15" customHeight="1" x14ac:dyDescent="0.25">
      <c r="A109" s="93">
        <v>45596</v>
      </c>
      <c r="B109" s="88" t="s">
        <v>412</v>
      </c>
      <c r="C109" s="89">
        <v>45574</v>
      </c>
      <c r="D109" s="90" t="s">
        <v>178</v>
      </c>
      <c r="E109" s="90" t="s">
        <v>131</v>
      </c>
      <c r="F109" s="96">
        <v>38851.5</v>
      </c>
      <c r="G109" s="92" t="s">
        <v>119</v>
      </c>
    </row>
    <row r="110" spans="1:7" s="78" customFormat="1" ht="15" customHeight="1" x14ac:dyDescent="0.25">
      <c r="A110" s="87">
        <v>45596</v>
      </c>
      <c r="B110" s="88" t="s">
        <v>413</v>
      </c>
      <c r="C110" s="89">
        <v>45574</v>
      </c>
      <c r="D110" s="90" t="s">
        <v>356</v>
      </c>
      <c r="E110" s="90" t="s">
        <v>131</v>
      </c>
      <c r="F110" s="96">
        <v>90417.5</v>
      </c>
      <c r="G110" s="92" t="s">
        <v>119</v>
      </c>
    </row>
    <row r="111" spans="1:7" s="78" customFormat="1" ht="15" customHeight="1" x14ac:dyDescent="0.25">
      <c r="A111" s="93">
        <v>45596</v>
      </c>
      <c r="B111" s="88" t="s">
        <v>414</v>
      </c>
      <c r="C111" s="89">
        <v>45574</v>
      </c>
      <c r="D111" s="90" t="s">
        <v>152</v>
      </c>
      <c r="E111" s="90" t="s">
        <v>131</v>
      </c>
      <c r="F111" s="96">
        <v>27140</v>
      </c>
      <c r="G111" s="92" t="s">
        <v>119</v>
      </c>
    </row>
    <row r="112" spans="1:7" s="78" customFormat="1" ht="15" customHeight="1" x14ac:dyDescent="0.25">
      <c r="A112" s="87">
        <v>45596</v>
      </c>
      <c r="B112" s="88" t="s">
        <v>415</v>
      </c>
      <c r="C112" s="89">
        <v>45574</v>
      </c>
      <c r="D112" s="90" t="s">
        <v>179</v>
      </c>
      <c r="E112" s="90" t="s">
        <v>151</v>
      </c>
      <c r="F112" s="96">
        <v>14305</v>
      </c>
      <c r="G112" s="92" t="s">
        <v>119</v>
      </c>
    </row>
    <row r="113" spans="1:7" s="78" customFormat="1" ht="15" customHeight="1" x14ac:dyDescent="0.25">
      <c r="A113" s="93">
        <v>45596</v>
      </c>
      <c r="B113" s="88" t="s">
        <v>416</v>
      </c>
      <c r="C113" s="89">
        <v>45574</v>
      </c>
      <c r="D113" s="90" t="s">
        <v>357</v>
      </c>
      <c r="E113" s="90" t="s">
        <v>131</v>
      </c>
      <c r="F113" s="96">
        <v>35537</v>
      </c>
      <c r="G113" s="92" t="s">
        <v>119</v>
      </c>
    </row>
    <row r="114" spans="1:7" s="78" customFormat="1" ht="15" customHeight="1" x14ac:dyDescent="0.25">
      <c r="A114" s="87">
        <v>45596</v>
      </c>
      <c r="B114" s="88" t="s">
        <v>417</v>
      </c>
      <c r="C114" s="89">
        <v>45574</v>
      </c>
      <c r="D114" s="90" t="s">
        <v>358</v>
      </c>
      <c r="E114" s="90" t="s">
        <v>131</v>
      </c>
      <c r="F114" s="96">
        <v>29264</v>
      </c>
      <c r="G114" s="92" t="s">
        <v>119</v>
      </c>
    </row>
    <row r="115" spans="1:7" s="78" customFormat="1" ht="15" customHeight="1" x14ac:dyDescent="0.25">
      <c r="A115" s="93">
        <v>45596</v>
      </c>
      <c r="B115" s="88" t="s">
        <v>418</v>
      </c>
      <c r="C115" s="89">
        <v>45574</v>
      </c>
      <c r="D115" s="90" t="s">
        <v>359</v>
      </c>
      <c r="E115" s="90" t="s">
        <v>131</v>
      </c>
      <c r="F115" s="96">
        <v>48545.2</v>
      </c>
      <c r="G115" s="92" t="s">
        <v>119</v>
      </c>
    </row>
    <row r="116" spans="1:7" s="78" customFormat="1" ht="15" customHeight="1" x14ac:dyDescent="0.25">
      <c r="A116" s="87">
        <v>45596</v>
      </c>
      <c r="B116" s="88" t="s">
        <v>419</v>
      </c>
      <c r="C116" s="89">
        <v>45574</v>
      </c>
      <c r="D116" s="90" t="s">
        <v>360</v>
      </c>
      <c r="E116" s="90" t="s">
        <v>131</v>
      </c>
      <c r="F116" s="96">
        <v>43949.15</v>
      </c>
      <c r="G116" s="92" t="s">
        <v>119</v>
      </c>
    </row>
    <row r="117" spans="1:7" s="78" customFormat="1" ht="15" customHeight="1" x14ac:dyDescent="0.25">
      <c r="A117" s="93">
        <v>45596</v>
      </c>
      <c r="B117" s="88" t="s">
        <v>420</v>
      </c>
      <c r="C117" s="89">
        <v>45574</v>
      </c>
      <c r="D117" s="90" t="s">
        <v>145</v>
      </c>
      <c r="E117" s="90" t="s">
        <v>361</v>
      </c>
      <c r="F117" s="96">
        <v>25842</v>
      </c>
      <c r="G117" s="92" t="s">
        <v>119</v>
      </c>
    </row>
    <row r="118" spans="1:7" s="78" customFormat="1" ht="15" customHeight="1" x14ac:dyDescent="0.25">
      <c r="A118" s="87">
        <v>45596</v>
      </c>
      <c r="B118" s="88" t="s">
        <v>488</v>
      </c>
      <c r="C118" s="89">
        <v>45574</v>
      </c>
      <c r="D118" s="90" t="s">
        <v>125</v>
      </c>
      <c r="E118" s="90" t="s">
        <v>362</v>
      </c>
      <c r="F118" s="96">
        <v>1770</v>
      </c>
      <c r="G118" s="92" t="s">
        <v>119</v>
      </c>
    </row>
    <row r="119" spans="1:7" s="78" customFormat="1" ht="15" customHeight="1" x14ac:dyDescent="0.25">
      <c r="A119" s="93">
        <v>45596</v>
      </c>
      <c r="B119" s="88" t="s">
        <v>147</v>
      </c>
      <c r="C119" s="89">
        <v>45574</v>
      </c>
      <c r="D119" s="90" t="s">
        <v>262</v>
      </c>
      <c r="E119" s="90" t="s">
        <v>363</v>
      </c>
      <c r="F119" s="96">
        <v>11800</v>
      </c>
      <c r="G119" s="92" t="s">
        <v>119</v>
      </c>
    </row>
    <row r="120" spans="1:7" s="78" customFormat="1" ht="15" customHeight="1" x14ac:dyDescent="0.25">
      <c r="A120" s="87">
        <v>45596</v>
      </c>
      <c r="B120" s="88" t="s">
        <v>436</v>
      </c>
      <c r="C120" s="89">
        <v>45575</v>
      </c>
      <c r="D120" s="90" t="s">
        <v>421</v>
      </c>
      <c r="E120" s="90" t="s">
        <v>422</v>
      </c>
      <c r="F120" s="96">
        <v>10000</v>
      </c>
      <c r="G120" s="92" t="s">
        <v>119</v>
      </c>
    </row>
    <row r="121" spans="1:7" s="78" customFormat="1" ht="15" customHeight="1" x14ac:dyDescent="0.25">
      <c r="A121" s="93">
        <v>45596</v>
      </c>
      <c r="B121" s="88" t="s">
        <v>437</v>
      </c>
      <c r="C121" s="89">
        <v>45576</v>
      </c>
      <c r="D121" s="90" t="s">
        <v>141</v>
      </c>
      <c r="E121" s="90" t="s">
        <v>336</v>
      </c>
      <c r="F121" s="96">
        <v>318750</v>
      </c>
      <c r="G121" s="92" t="s">
        <v>119</v>
      </c>
    </row>
    <row r="122" spans="1:7" s="78" customFormat="1" ht="15" customHeight="1" x14ac:dyDescent="0.25">
      <c r="A122" s="87">
        <v>45596</v>
      </c>
      <c r="B122" s="88" t="s">
        <v>438</v>
      </c>
      <c r="C122" s="89">
        <v>45576</v>
      </c>
      <c r="D122" s="90" t="s">
        <v>423</v>
      </c>
      <c r="E122" s="90" t="s">
        <v>424</v>
      </c>
      <c r="F122" s="96">
        <v>1591.2</v>
      </c>
      <c r="G122" s="92" t="s">
        <v>119</v>
      </c>
    </row>
    <row r="123" spans="1:7" s="78" customFormat="1" ht="15" customHeight="1" x14ac:dyDescent="0.25">
      <c r="A123" s="93">
        <v>45596</v>
      </c>
      <c r="B123" s="88" t="s">
        <v>439</v>
      </c>
      <c r="C123" s="89">
        <v>45576</v>
      </c>
      <c r="D123" s="90" t="s">
        <v>166</v>
      </c>
      <c r="E123" s="90" t="s">
        <v>294</v>
      </c>
      <c r="F123" s="96">
        <v>14205</v>
      </c>
      <c r="G123" s="92" t="s">
        <v>119</v>
      </c>
    </row>
    <row r="124" spans="1:7" s="78" customFormat="1" ht="15" customHeight="1" x14ac:dyDescent="0.25">
      <c r="A124" s="87">
        <v>45596</v>
      </c>
      <c r="B124" s="88" t="s">
        <v>204</v>
      </c>
      <c r="C124" s="89">
        <v>45576</v>
      </c>
      <c r="D124" s="90" t="s">
        <v>171</v>
      </c>
      <c r="E124" s="90" t="s">
        <v>122</v>
      </c>
      <c r="F124" s="96">
        <v>187189.64</v>
      </c>
      <c r="G124" s="92" t="s">
        <v>119</v>
      </c>
    </row>
    <row r="125" spans="1:7" s="78" customFormat="1" ht="15" customHeight="1" x14ac:dyDescent="0.25">
      <c r="A125" s="93">
        <v>45596</v>
      </c>
      <c r="B125" s="88" t="s">
        <v>440</v>
      </c>
      <c r="C125" s="89">
        <v>45576</v>
      </c>
      <c r="D125" s="90" t="s">
        <v>347</v>
      </c>
      <c r="E125" s="90" t="s">
        <v>131</v>
      </c>
      <c r="F125" s="96">
        <v>1110.27</v>
      </c>
      <c r="G125" s="92" t="s">
        <v>119</v>
      </c>
    </row>
    <row r="126" spans="1:7" s="78" customFormat="1" ht="15" customHeight="1" x14ac:dyDescent="0.25">
      <c r="A126" s="87">
        <v>45596</v>
      </c>
      <c r="B126" s="88" t="s">
        <v>441</v>
      </c>
      <c r="C126" s="89">
        <v>45579</v>
      </c>
      <c r="D126" s="90" t="s">
        <v>123</v>
      </c>
      <c r="E126" s="90" t="s">
        <v>124</v>
      </c>
      <c r="F126" s="96">
        <v>79275</v>
      </c>
      <c r="G126" s="92" t="s">
        <v>119</v>
      </c>
    </row>
    <row r="127" spans="1:7" s="78" customFormat="1" ht="15" customHeight="1" x14ac:dyDescent="0.25">
      <c r="A127" s="93">
        <v>45596</v>
      </c>
      <c r="B127" s="88" t="s">
        <v>442</v>
      </c>
      <c r="C127" s="89">
        <v>45579</v>
      </c>
      <c r="D127" s="90" t="s">
        <v>121</v>
      </c>
      <c r="E127" s="90" t="s">
        <v>122</v>
      </c>
      <c r="F127" s="96">
        <v>118130</v>
      </c>
      <c r="G127" s="92" t="s">
        <v>119</v>
      </c>
    </row>
    <row r="128" spans="1:7" s="78" customFormat="1" ht="15" customHeight="1" x14ac:dyDescent="0.25">
      <c r="A128" s="87">
        <v>45596</v>
      </c>
      <c r="B128" s="88" t="s">
        <v>443</v>
      </c>
      <c r="C128" s="89">
        <v>45579</v>
      </c>
      <c r="D128" s="90" t="s">
        <v>163</v>
      </c>
      <c r="E128" s="90" t="s">
        <v>425</v>
      </c>
      <c r="F128" s="96">
        <v>3000</v>
      </c>
      <c r="G128" s="92" t="s">
        <v>119</v>
      </c>
    </row>
    <row r="129" spans="1:7" s="78" customFormat="1" ht="15" customHeight="1" x14ac:dyDescent="0.25">
      <c r="A129" s="93">
        <v>45596</v>
      </c>
      <c r="B129" s="88" t="s">
        <v>444</v>
      </c>
      <c r="C129" s="89">
        <v>45579</v>
      </c>
      <c r="D129" s="90" t="s">
        <v>142</v>
      </c>
      <c r="E129" s="90" t="s">
        <v>140</v>
      </c>
      <c r="F129" s="96">
        <v>56160.72</v>
      </c>
      <c r="G129" s="92" t="s">
        <v>132</v>
      </c>
    </row>
    <row r="130" spans="1:7" s="78" customFormat="1" ht="15" customHeight="1" x14ac:dyDescent="0.25">
      <c r="A130" s="87">
        <v>45596</v>
      </c>
      <c r="B130" s="88" t="s">
        <v>128</v>
      </c>
      <c r="C130" s="89">
        <v>45579</v>
      </c>
      <c r="D130" s="90" t="s">
        <v>426</v>
      </c>
      <c r="E130" s="90" t="s">
        <v>427</v>
      </c>
      <c r="F130" s="96">
        <v>40850</v>
      </c>
      <c r="G130" s="92" t="s">
        <v>132</v>
      </c>
    </row>
    <row r="131" spans="1:7" s="78" customFormat="1" ht="15" customHeight="1" x14ac:dyDescent="0.25">
      <c r="A131" s="93">
        <v>45596</v>
      </c>
      <c r="B131" s="88" t="s">
        <v>445</v>
      </c>
      <c r="C131" s="89">
        <v>45579</v>
      </c>
      <c r="D131" s="90" t="s">
        <v>141</v>
      </c>
      <c r="E131" s="90" t="s">
        <v>428</v>
      </c>
      <c r="F131" s="96">
        <v>34500</v>
      </c>
      <c r="G131" s="92" t="s">
        <v>119</v>
      </c>
    </row>
    <row r="132" spans="1:7" s="78" customFormat="1" ht="15" customHeight="1" x14ac:dyDescent="0.25">
      <c r="A132" s="87">
        <v>45596</v>
      </c>
      <c r="B132" s="88" t="s">
        <v>446</v>
      </c>
      <c r="C132" s="89">
        <v>45579</v>
      </c>
      <c r="D132" s="90" t="s">
        <v>429</v>
      </c>
      <c r="E132" s="90" t="s">
        <v>430</v>
      </c>
      <c r="F132" s="96">
        <v>43000</v>
      </c>
      <c r="G132" s="92" t="s">
        <v>119</v>
      </c>
    </row>
    <row r="133" spans="1:7" s="78" customFormat="1" ht="15" customHeight="1" x14ac:dyDescent="0.25">
      <c r="A133" s="93">
        <v>45596</v>
      </c>
      <c r="B133" s="88" t="s">
        <v>447</v>
      </c>
      <c r="C133" s="89">
        <v>45579</v>
      </c>
      <c r="D133" s="90" t="s">
        <v>142</v>
      </c>
      <c r="E133" s="90" t="s">
        <v>140</v>
      </c>
      <c r="F133" s="96">
        <v>98200</v>
      </c>
      <c r="G133" s="92" t="s">
        <v>119</v>
      </c>
    </row>
    <row r="134" spans="1:7" s="78" customFormat="1" ht="15" customHeight="1" x14ac:dyDescent="0.25">
      <c r="A134" s="87">
        <v>45596</v>
      </c>
      <c r="B134" s="88" t="s">
        <v>448</v>
      </c>
      <c r="C134" s="89">
        <v>45579</v>
      </c>
      <c r="D134" s="90" t="s">
        <v>431</v>
      </c>
      <c r="E134" s="90" t="s">
        <v>432</v>
      </c>
      <c r="F134" s="96">
        <v>20956.8</v>
      </c>
      <c r="G134" s="92" t="s">
        <v>119</v>
      </c>
    </row>
    <row r="135" spans="1:7" s="78" customFormat="1" ht="15" customHeight="1" x14ac:dyDescent="0.25">
      <c r="A135" s="93">
        <v>45596</v>
      </c>
      <c r="B135" s="88" t="s">
        <v>449</v>
      </c>
      <c r="C135" s="89">
        <v>45580</v>
      </c>
      <c r="D135" s="90" t="s">
        <v>183</v>
      </c>
      <c r="E135" s="90" t="s">
        <v>131</v>
      </c>
      <c r="F135" s="96">
        <v>5664</v>
      </c>
      <c r="G135" s="92" t="s">
        <v>119</v>
      </c>
    </row>
    <row r="136" spans="1:7" s="78" customFormat="1" ht="15" customHeight="1" x14ac:dyDescent="0.25">
      <c r="A136" s="87">
        <v>45596</v>
      </c>
      <c r="B136" s="88" t="s">
        <v>450</v>
      </c>
      <c r="C136" s="89">
        <v>45580</v>
      </c>
      <c r="D136" s="90" t="s">
        <v>166</v>
      </c>
      <c r="E136" s="90" t="s">
        <v>294</v>
      </c>
      <c r="F136" s="96">
        <v>4707.5</v>
      </c>
      <c r="G136" s="92" t="s">
        <v>119</v>
      </c>
    </row>
    <row r="137" spans="1:7" s="78" customFormat="1" ht="15" customHeight="1" x14ac:dyDescent="0.25">
      <c r="A137" s="93">
        <v>45596</v>
      </c>
      <c r="B137" s="88" t="s">
        <v>451</v>
      </c>
      <c r="C137" s="89">
        <v>45580</v>
      </c>
      <c r="D137" s="90" t="s">
        <v>433</v>
      </c>
      <c r="E137" s="90" t="s">
        <v>349</v>
      </c>
      <c r="F137" s="96">
        <v>39489.879999999997</v>
      </c>
      <c r="G137" s="92" t="s">
        <v>119</v>
      </c>
    </row>
    <row r="138" spans="1:7" s="78" customFormat="1" ht="15" customHeight="1" x14ac:dyDescent="0.25">
      <c r="A138" s="87">
        <v>45596</v>
      </c>
      <c r="B138" s="88" t="s">
        <v>452</v>
      </c>
      <c r="C138" s="89">
        <v>45580</v>
      </c>
      <c r="D138" s="90" t="s">
        <v>168</v>
      </c>
      <c r="E138" s="90" t="s">
        <v>124</v>
      </c>
      <c r="F138" s="96">
        <v>10402.780000000001</v>
      </c>
      <c r="G138" s="92" t="s">
        <v>119</v>
      </c>
    </row>
    <row r="139" spans="1:7" s="78" customFormat="1" ht="15" customHeight="1" x14ac:dyDescent="0.25">
      <c r="A139" s="93">
        <v>45596</v>
      </c>
      <c r="B139" s="88" t="s">
        <v>453</v>
      </c>
      <c r="C139" s="89">
        <v>45580</v>
      </c>
      <c r="D139" s="90" t="s">
        <v>434</v>
      </c>
      <c r="E139" s="90" t="s">
        <v>435</v>
      </c>
      <c r="F139" s="96">
        <v>23600</v>
      </c>
      <c r="G139" s="92" t="s">
        <v>119</v>
      </c>
    </row>
    <row r="140" spans="1:7" s="78" customFormat="1" ht="15" customHeight="1" x14ac:dyDescent="0.25">
      <c r="A140" s="87">
        <v>45596</v>
      </c>
      <c r="B140" s="88" t="s">
        <v>489</v>
      </c>
      <c r="C140" s="89">
        <v>45581</v>
      </c>
      <c r="D140" s="90" t="s">
        <v>454</v>
      </c>
      <c r="E140" s="90" t="s">
        <v>455</v>
      </c>
      <c r="F140" s="96">
        <v>17500</v>
      </c>
      <c r="G140" s="92" t="s">
        <v>119</v>
      </c>
    </row>
    <row r="141" spans="1:7" s="78" customFormat="1" ht="15" customHeight="1" x14ac:dyDescent="0.25">
      <c r="A141" s="93">
        <v>45596</v>
      </c>
      <c r="B141" s="88" t="s">
        <v>490</v>
      </c>
      <c r="C141" s="89">
        <v>45581</v>
      </c>
      <c r="D141" s="90" t="s">
        <v>456</v>
      </c>
      <c r="E141" s="90" t="s">
        <v>124</v>
      </c>
      <c r="F141" s="96">
        <v>1050</v>
      </c>
      <c r="G141" s="92" t="s">
        <v>119</v>
      </c>
    </row>
    <row r="142" spans="1:7" s="78" customFormat="1" ht="15" customHeight="1" x14ac:dyDescent="0.25">
      <c r="A142" s="87">
        <v>45596</v>
      </c>
      <c r="B142" s="88" t="s">
        <v>491</v>
      </c>
      <c r="C142" s="89">
        <v>45581</v>
      </c>
      <c r="D142" s="90" t="s">
        <v>456</v>
      </c>
      <c r="E142" s="90" t="s">
        <v>124</v>
      </c>
      <c r="F142" s="96">
        <v>5400</v>
      </c>
      <c r="G142" s="92" t="s">
        <v>119</v>
      </c>
    </row>
    <row r="143" spans="1:7" s="78" customFormat="1" ht="15" customHeight="1" x14ac:dyDescent="0.25">
      <c r="A143" s="93">
        <v>45596</v>
      </c>
      <c r="B143" s="88" t="s">
        <v>492</v>
      </c>
      <c r="C143" s="89">
        <v>45582</v>
      </c>
      <c r="D143" s="90" t="s">
        <v>457</v>
      </c>
      <c r="E143" s="90" t="s">
        <v>135</v>
      </c>
      <c r="F143" s="96">
        <v>25000</v>
      </c>
      <c r="G143" s="92" t="s">
        <v>119</v>
      </c>
    </row>
    <row r="144" spans="1:7" s="78" customFormat="1" ht="15" customHeight="1" x14ac:dyDescent="0.25">
      <c r="A144" s="87">
        <v>45596</v>
      </c>
      <c r="B144" s="88" t="s">
        <v>187</v>
      </c>
      <c r="C144" s="89">
        <v>45582</v>
      </c>
      <c r="D144" s="90" t="s">
        <v>458</v>
      </c>
      <c r="E144" s="90" t="s">
        <v>131</v>
      </c>
      <c r="F144" s="96">
        <v>28320</v>
      </c>
      <c r="G144" s="92" t="s">
        <v>119</v>
      </c>
    </row>
    <row r="145" spans="1:7" s="78" customFormat="1" ht="15" customHeight="1" x14ac:dyDescent="0.25">
      <c r="A145" s="93">
        <v>45596</v>
      </c>
      <c r="B145" s="88" t="s">
        <v>493</v>
      </c>
      <c r="C145" s="89">
        <v>45582</v>
      </c>
      <c r="D145" s="90" t="s">
        <v>459</v>
      </c>
      <c r="E145" s="90" t="s">
        <v>131</v>
      </c>
      <c r="F145" s="96">
        <v>21122</v>
      </c>
      <c r="G145" s="92" t="s">
        <v>119</v>
      </c>
    </row>
    <row r="146" spans="1:7" s="78" customFormat="1" ht="15" customHeight="1" x14ac:dyDescent="0.25">
      <c r="A146" s="87">
        <v>45596</v>
      </c>
      <c r="B146" s="88" t="s">
        <v>494</v>
      </c>
      <c r="C146" s="89">
        <v>45582</v>
      </c>
      <c r="D146" s="90" t="s">
        <v>460</v>
      </c>
      <c r="E146" s="90" t="s">
        <v>461</v>
      </c>
      <c r="F146" s="96">
        <v>10620</v>
      </c>
      <c r="G146" s="92" t="s">
        <v>119</v>
      </c>
    </row>
    <row r="147" spans="1:7" s="78" customFormat="1" ht="15" customHeight="1" x14ac:dyDescent="0.25">
      <c r="A147" s="93">
        <v>45596</v>
      </c>
      <c r="B147" s="88" t="s">
        <v>495</v>
      </c>
      <c r="C147" s="89">
        <v>45582</v>
      </c>
      <c r="D147" s="90" t="s">
        <v>287</v>
      </c>
      <c r="E147" s="90" t="s">
        <v>135</v>
      </c>
      <c r="F147" s="96">
        <v>22250</v>
      </c>
      <c r="G147" s="92" t="s">
        <v>119</v>
      </c>
    </row>
    <row r="148" spans="1:7" s="78" customFormat="1" ht="15" customHeight="1" x14ac:dyDescent="0.25">
      <c r="A148" s="87">
        <v>45596</v>
      </c>
      <c r="B148" s="88" t="s">
        <v>496</v>
      </c>
      <c r="C148" s="89">
        <v>45582</v>
      </c>
      <c r="D148" s="90" t="s">
        <v>462</v>
      </c>
      <c r="E148" s="90" t="s">
        <v>135</v>
      </c>
      <c r="F148" s="96">
        <v>145300</v>
      </c>
      <c r="G148" s="92" t="s">
        <v>119</v>
      </c>
    </row>
    <row r="149" spans="1:7" s="78" customFormat="1" ht="15" customHeight="1" x14ac:dyDescent="0.25">
      <c r="A149" s="93">
        <v>45596</v>
      </c>
      <c r="B149" s="88" t="s">
        <v>497</v>
      </c>
      <c r="C149" s="89">
        <v>45582</v>
      </c>
      <c r="D149" s="90" t="s">
        <v>463</v>
      </c>
      <c r="E149" s="90" t="s">
        <v>464</v>
      </c>
      <c r="F149" s="96">
        <v>20000</v>
      </c>
      <c r="G149" s="92" t="s">
        <v>119</v>
      </c>
    </row>
    <row r="150" spans="1:7" s="78" customFormat="1" ht="15" customHeight="1" x14ac:dyDescent="0.25">
      <c r="A150" s="87">
        <v>45596</v>
      </c>
      <c r="B150" s="88" t="s">
        <v>498</v>
      </c>
      <c r="C150" s="89">
        <v>45583</v>
      </c>
      <c r="D150" s="90" t="s">
        <v>141</v>
      </c>
      <c r="E150" s="90" t="s">
        <v>336</v>
      </c>
      <c r="F150" s="96">
        <v>302600</v>
      </c>
      <c r="G150" s="92" t="s">
        <v>119</v>
      </c>
    </row>
    <row r="151" spans="1:7" s="78" customFormat="1" ht="15" customHeight="1" x14ac:dyDescent="0.25">
      <c r="A151" s="93">
        <v>45596</v>
      </c>
      <c r="B151" s="88" t="s">
        <v>205</v>
      </c>
      <c r="C151" s="89">
        <v>45583</v>
      </c>
      <c r="D151" s="90" t="s">
        <v>171</v>
      </c>
      <c r="E151" s="90" t="s">
        <v>122</v>
      </c>
      <c r="F151" s="96">
        <v>179250.28</v>
      </c>
      <c r="G151" s="92" t="s">
        <v>119</v>
      </c>
    </row>
    <row r="152" spans="1:7" s="78" customFormat="1" ht="15" customHeight="1" x14ac:dyDescent="0.25">
      <c r="A152" s="87">
        <v>45596</v>
      </c>
      <c r="B152" s="88" t="s">
        <v>499</v>
      </c>
      <c r="C152" s="89">
        <v>45583</v>
      </c>
      <c r="D152" s="90" t="s">
        <v>465</v>
      </c>
      <c r="E152" s="90" t="s">
        <v>466</v>
      </c>
      <c r="F152" s="96">
        <v>17000</v>
      </c>
      <c r="G152" s="92" t="s">
        <v>119</v>
      </c>
    </row>
    <row r="153" spans="1:7" s="78" customFormat="1" ht="15" customHeight="1" x14ac:dyDescent="0.25">
      <c r="A153" s="93">
        <v>45596</v>
      </c>
      <c r="B153" s="88" t="s">
        <v>500</v>
      </c>
      <c r="C153" s="89">
        <v>45583</v>
      </c>
      <c r="D153" s="90" t="s">
        <v>467</v>
      </c>
      <c r="E153" s="90" t="s">
        <v>135</v>
      </c>
      <c r="F153" s="96">
        <v>947.7</v>
      </c>
      <c r="G153" s="92" t="s">
        <v>119</v>
      </c>
    </row>
    <row r="154" spans="1:7" s="78" customFormat="1" ht="15" customHeight="1" x14ac:dyDescent="0.25">
      <c r="A154" s="87">
        <v>45596</v>
      </c>
      <c r="B154" s="88" t="s">
        <v>501</v>
      </c>
      <c r="C154" s="89">
        <v>45583</v>
      </c>
      <c r="D154" s="90" t="s">
        <v>468</v>
      </c>
      <c r="E154" s="90" t="s">
        <v>469</v>
      </c>
      <c r="F154" s="96">
        <v>1430</v>
      </c>
      <c r="G154" s="92" t="s">
        <v>119</v>
      </c>
    </row>
    <row r="155" spans="1:7" s="78" customFormat="1" ht="15" customHeight="1" x14ac:dyDescent="0.25">
      <c r="A155" s="93">
        <v>45596</v>
      </c>
      <c r="B155" s="88" t="s">
        <v>502</v>
      </c>
      <c r="C155" s="89">
        <v>45586</v>
      </c>
      <c r="D155" s="90" t="s">
        <v>174</v>
      </c>
      <c r="E155" s="90" t="s">
        <v>470</v>
      </c>
      <c r="F155" s="96">
        <v>14500</v>
      </c>
      <c r="G155" s="92" t="s">
        <v>119</v>
      </c>
    </row>
    <row r="156" spans="1:7" s="78" customFormat="1" ht="15" customHeight="1" x14ac:dyDescent="0.25">
      <c r="A156" s="87">
        <v>45596</v>
      </c>
      <c r="B156" s="88" t="s">
        <v>503</v>
      </c>
      <c r="C156" s="89">
        <v>45586</v>
      </c>
      <c r="D156" s="90" t="s">
        <v>471</v>
      </c>
      <c r="E156" s="90" t="s">
        <v>472</v>
      </c>
      <c r="F156" s="96">
        <v>8260</v>
      </c>
      <c r="G156" s="92" t="s">
        <v>119</v>
      </c>
    </row>
    <row r="157" spans="1:7" s="78" customFormat="1" ht="15" customHeight="1" x14ac:dyDescent="0.25">
      <c r="A157" s="93">
        <v>45596</v>
      </c>
      <c r="B157" s="88" t="s">
        <v>504</v>
      </c>
      <c r="C157" s="89">
        <v>45586</v>
      </c>
      <c r="D157" s="90" t="s">
        <v>473</v>
      </c>
      <c r="E157" s="90" t="s">
        <v>172</v>
      </c>
      <c r="F157" s="96">
        <v>5800</v>
      </c>
      <c r="G157" s="92" t="s">
        <v>119</v>
      </c>
    </row>
    <row r="158" spans="1:7" s="78" customFormat="1" ht="15" customHeight="1" x14ac:dyDescent="0.25">
      <c r="A158" s="87">
        <v>45596</v>
      </c>
      <c r="B158" s="88" t="s">
        <v>505</v>
      </c>
      <c r="C158" s="89">
        <v>45586</v>
      </c>
      <c r="D158" s="90" t="s">
        <v>123</v>
      </c>
      <c r="E158" s="90" t="s">
        <v>124</v>
      </c>
      <c r="F158" s="96">
        <v>85300</v>
      </c>
      <c r="G158" s="92" t="s">
        <v>119</v>
      </c>
    </row>
    <row r="159" spans="1:7" s="78" customFormat="1" ht="15" customHeight="1" x14ac:dyDescent="0.25">
      <c r="A159" s="93">
        <v>45596</v>
      </c>
      <c r="B159" s="88" t="s">
        <v>506</v>
      </c>
      <c r="C159" s="89">
        <v>45586</v>
      </c>
      <c r="D159" s="90" t="s">
        <v>473</v>
      </c>
      <c r="E159" s="90" t="s">
        <v>122</v>
      </c>
      <c r="F159" s="96">
        <v>91470</v>
      </c>
      <c r="G159" s="92" t="s">
        <v>119</v>
      </c>
    </row>
    <row r="160" spans="1:7" s="78" customFormat="1" ht="15" customHeight="1" x14ac:dyDescent="0.25">
      <c r="A160" s="87">
        <v>45596</v>
      </c>
      <c r="B160" s="88" t="s">
        <v>507</v>
      </c>
      <c r="C160" s="89">
        <v>45586</v>
      </c>
      <c r="D160" s="90" t="s">
        <v>347</v>
      </c>
      <c r="E160" s="90" t="s">
        <v>474</v>
      </c>
      <c r="F160" s="96">
        <v>1689.94</v>
      </c>
      <c r="G160" s="92" t="s">
        <v>119</v>
      </c>
    </row>
    <row r="161" spans="1:7" s="78" customFormat="1" ht="15" customHeight="1" x14ac:dyDescent="0.25">
      <c r="A161" s="93">
        <v>45596</v>
      </c>
      <c r="B161" s="88" t="s">
        <v>508</v>
      </c>
      <c r="C161" s="89">
        <v>45586</v>
      </c>
      <c r="D161" s="90" t="s">
        <v>163</v>
      </c>
      <c r="E161" s="90" t="s">
        <v>124</v>
      </c>
      <c r="F161" s="96">
        <v>3000</v>
      </c>
      <c r="G161" s="92" t="s">
        <v>119</v>
      </c>
    </row>
    <row r="162" spans="1:7" s="78" customFormat="1" ht="15" customHeight="1" x14ac:dyDescent="0.25">
      <c r="A162" s="87">
        <v>45596</v>
      </c>
      <c r="B162" s="88" t="s">
        <v>509</v>
      </c>
      <c r="C162" s="89">
        <v>45587</v>
      </c>
      <c r="D162" s="90" t="s">
        <v>284</v>
      </c>
      <c r="E162" s="90" t="s">
        <v>475</v>
      </c>
      <c r="F162" s="96">
        <v>2272</v>
      </c>
      <c r="G162" s="92" t="s">
        <v>119</v>
      </c>
    </row>
    <row r="163" spans="1:7" s="78" customFormat="1" ht="15" customHeight="1" x14ac:dyDescent="0.25">
      <c r="A163" s="93">
        <v>45596</v>
      </c>
      <c r="B163" s="95" t="s">
        <v>510</v>
      </c>
      <c r="C163" s="89">
        <v>45587</v>
      </c>
      <c r="D163" s="90" t="s">
        <v>284</v>
      </c>
      <c r="E163" s="90" t="s">
        <v>294</v>
      </c>
      <c r="F163" s="96">
        <v>5445.7</v>
      </c>
      <c r="G163" s="92" t="s">
        <v>119</v>
      </c>
    </row>
    <row r="164" spans="1:7" s="78" customFormat="1" ht="15" customHeight="1" x14ac:dyDescent="0.25">
      <c r="A164" s="87">
        <v>45596</v>
      </c>
      <c r="B164" s="88" t="s">
        <v>511</v>
      </c>
      <c r="C164" s="89">
        <v>45587</v>
      </c>
      <c r="D164" s="90" t="s">
        <v>290</v>
      </c>
      <c r="E164" s="90" t="s">
        <v>188</v>
      </c>
      <c r="F164" s="96">
        <v>6725</v>
      </c>
      <c r="G164" s="92" t="s">
        <v>119</v>
      </c>
    </row>
    <row r="165" spans="1:7" s="78" customFormat="1" ht="15" customHeight="1" x14ac:dyDescent="0.25">
      <c r="A165" s="93">
        <v>45596</v>
      </c>
      <c r="B165" s="88" t="s">
        <v>512</v>
      </c>
      <c r="C165" s="89">
        <v>45587</v>
      </c>
      <c r="D165" s="90" t="s">
        <v>184</v>
      </c>
      <c r="E165" s="90" t="s">
        <v>476</v>
      </c>
      <c r="F165" s="96">
        <v>10000</v>
      </c>
      <c r="G165" s="92" t="s">
        <v>119</v>
      </c>
    </row>
    <row r="166" spans="1:7" s="78" customFormat="1" ht="15" customHeight="1" x14ac:dyDescent="0.25">
      <c r="A166" s="87">
        <v>45596</v>
      </c>
      <c r="B166" s="88" t="s">
        <v>513</v>
      </c>
      <c r="C166" s="89">
        <v>45587</v>
      </c>
      <c r="D166" s="90" t="s">
        <v>477</v>
      </c>
      <c r="E166" s="90" t="s">
        <v>148</v>
      </c>
      <c r="F166" s="96">
        <v>20840.88</v>
      </c>
      <c r="G166" s="92" t="s">
        <v>119</v>
      </c>
    </row>
    <row r="167" spans="1:7" s="78" customFormat="1" ht="15" customHeight="1" x14ac:dyDescent="0.25">
      <c r="A167" s="93">
        <v>45596</v>
      </c>
      <c r="B167" s="88" t="s">
        <v>514</v>
      </c>
      <c r="C167" s="89">
        <v>45588</v>
      </c>
      <c r="D167" s="90" t="s">
        <v>168</v>
      </c>
      <c r="E167" s="90" t="s">
        <v>124</v>
      </c>
      <c r="F167" s="96">
        <v>10792.36</v>
      </c>
      <c r="G167" s="92" t="s">
        <v>119</v>
      </c>
    </row>
    <row r="168" spans="1:7" s="78" customFormat="1" ht="15" customHeight="1" x14ac:dyDescent="0.25">
      <c r="A168" s="87">
        <v>45596</v>
      </c>
      <c r="B168" s="88" t="s">
        <v>515</v>
      </c>
      <c r="C168" s="89">
        <v>45588</v>
      </c>
      <c r="D168" s="90" t="s">
        <v>163</v>
      </c>
      <c r="E168" s="90" t="s">
        <v>124</v>
      </c>
      <c r="F168" s="96">
        <v>15000</v>
      </c>
      <c r="G168" s="92" t="s">
        <v>119</v>
      </c>
    </row>
    <row r="169" spans="1:7" s="78" customFormat="1" ht="15" customHeight="1" x14ac:dyDescent="0.25">
      <c r="A169" s="93">
        <v>45596</v>
      </c>
      <c r="B169" s="88" t="s">
        <v>516</v>
      </c>
      <c r="C169" s="89">
        <v>45588</v>
      </c>
      <c r="D169" s="90" t="s">
        <v>164</v>
      </c>
      <c r="E169" s="90" t="s">
        <v>135</v>
      </c>
      <c r="F169" s="96">
        <v>4134.7</v>
      </c>
      <c r="G169" s="92" t="s">
        <v>119</v>
      </c>
    </row>
    <row r="170" spans="1:7" s="78" customFormat="1" ht="15" customHeight="1" x14ac:dyDescent="0.25">
      <c r="A170" s="87">
        <v>45596</v>
      </c>
      <c r="B170" s="88" t="s">
        <v>327</v>
      </c>
      <c r="C170" s="89">
        <v>45589</v>
      </c>
      <c r="D170" s="90" t="s">
        <v>426</v>
      </c>
      <c r="E170" s="90" t="s">
        <v>478</v>
      </c>
      <c r="F170" s="96">
        <v>70290</v>
      </c>
      <c r="G170" s="92" t="s">
        <v>119</v>
      </c>
    </row>
    <row r="171" spans="1:7" s="78" customFormat="1" ht="15" customHeight="1" x14ac:dyDescent="0.25">
      <c r="A171" s="93">
        <v>45596</v>
      </c>
      <c r="B171" s="88" t="s">
        <v>517</v>
      </c>
      <c r="C171" s="89">
        <v>45589</v>
      </c>
      <c r="D171" s="90" t="s">
        <v>125</v>
      </c>
      <c r="E171" s="90" t="s">
        <v>479</v>
      </c>
      <c r="F171" s="96">
        <v>5500</v>
      </c>
      <c r="G171" s="92" t="s">
        <v>119</v>
      </c>
    </row>
    <row r="172" spans="1:7" s="78" customFormat="1" ht="15" customHeight="1" x14ac:dyDescent="0.25">
      <c r="A172" s="87">
        <v>45596</v>
      </c>
      <c r="B172" s="88" t="s">
        <v>518</v>
      </c>
      <c r="C172" s="89">
        <v>45589</v>
      </c>
      <c r="D172" s="90" t="s">
        <v>345</v>
      </c>
      <c r="E172" s="90" t="s">
        <v>298</v>
      </c>
      <c r="F172" s="96">
        <v>13500</v>
      </c>
      <c r="G172" s="92" t="s">
        <v>119</v>
      </c>
    </row>
    <row r="173" spans="1:7" s="78" customFormat="1" ht="15" customHeight="1" x14ac:dyDescent="0.25">
      <c r="A173" s="93">
        <v>45596</v>
      </c>
      <c r="B173" s="88" t="s">
        <v>519</v>
      </c>
      <c r="C173" s="89">
        <v>45590</v>
      </c>
      <c r="D173" s="90" t="s">
        <v>141</v>
      </c>
      <c r="E173" s="90" t="s">
        <v>336</v>
      </c>
      <c r="F173" s="96">
        <v>359750</v>
      </c>
      <c r="G173" s="92" t="s">
        <v>119</v>
      </c>
    </row>
    <row r="174" spans="1:7" s="78" customFormat="1" ht="15" customHeight="1" x14ac:dyDescent="0.25">
      <c r="A174" s="87">
        <v>45596</v>
      </c>
      <c r="B174" s="88" t="s">
        <v>520</v>
      </c>
      <c r="C174" s="89">
        <v>45590</v>
      </c>
      <c r="D174" s="90" t="s">
        <v>480</v>
      </c>
      <c r="E174" s="90" t="s">
        <v>481</v>
      </c>
      <c r="F174" s="96">
        <v>3800</v>
      </c>
      <c r="G174" s="92" t="s">
        <v>119</v>
      </c>
    </row>
    <row r="175" spans="1:7" s="78" customFormat="1" ht="15" customHeight="1" x14ac:dyDescent="0.25">
      <c r="A175" s="93">
        <v>45596</v>
      </c>
      <c r="B175" s="88" t="s">
        <v>521</v>
      </c>
      <c r="C175" s="89">
        <v>45590</v>
      </c>
      <c r="D175" s="90" t="s">
        <v>171</v>
      </c>
      <c r="E175" s="90" t="s">
        <v>122</v>
      </c>
      <c r="F175" s="96">
        <v>164282.17000000001</v>
      </c>
      <c r="G175" s="92" t="s">
        <v>119</v>
      </c>
    </row>
    <row r="176" spans="1:7" s="78" customFormat="1" ht="15" customHeight="1" x14ac:dyDescent="0.25">
      <c r="A176" s="87">
        <v>45596</v>
      </c>
      <c r="B176" s="88" t="s">
        <v>522</v>
      </c>
      <c r="C176" s="89">
        <v>45590</v>
      </c>
      <c r="D176" s="90" t="s">
        <v>125</v>
      </c>
      <c r="E176" s="90" t="s">
        <v>482</v>
      </c>
      <c r="F176" s="96">
        <v>11972.93</v>
      </c>
      <c r="G176" s="92" t="s">
        <v>119</v>
      </c>
    </row>
    <row r="177" spans="1:7" s="78" customFormat="1" ht="15" customHeight="1" x14ac:dyDescent="0.25">
      <c r="A177" s="93">
        <v>45596</v>
      </c>
      <c r="B177" s="88" t="s">
        <v>523</v>
      </c>
      <c r="C177" s="89">
        <v>45593</v>
      </c>
      <c r="D177" s="90" t="s">
        <v>121</v>
      </c>
      <c r="E177" s="90" t="s">
        <v>122</v>
      </c>
      <c r="F177" s="96">
        <v>124324</v>
      </c>
      <c r="G177" s="92" t="s">
        <v>119</v>
      </c>
    </row>
    <row r="178" spans="1:7" s="78" customFormat="1" ht="15" customHeight="1" x14ac:dyDescent="0.25">
      <c r="A178" s="87">
        <v>45596</v>
      </c>
      <c r="B178" s="88" t="s">
        <v>206</v>
      </c>
      <c r="C178" s="89">
        <v>45593</v>
      </c>
      <c r="D178" s="90" t="s">
        <v>123</v>
      </c>
      <c r="E178" s="90" t="s">
        <v>124</v>
      </c>
      <c r="F178" s="96">
        <v>86500</v>
      </c>
      <c r="G178" s="92" t="s">
        <v>119</v>
      </c>
    </row>
    <row r="179" spans="1:7" s="78" customFormat="1" ht="15" customHeight="1" x14ac:dyDescent="0.25">
      <c r="A179" s="93">
        <v>45596</v>
      </c>
      <c r="B179" s="88" t="s">
        <v>524</v>
      </c>
      <c r="C179" s="89">
        <v>45593</v>
      </c>
      <c r="D179" s="90" t="s">
        <v>168</v>
      </c>
      <c r="E179" s="90" t="s">
        <v>124</v>
      </c>
      <c r="F179" s="96">
        <v>11205.86</v>
      </c>
      <c r="G179" s="92" t="s">
        <v>119</v>
      </c>
    </row>
    <row r="180" spans="1:7" s="78" customFormat="1" ht="15" customHeight="1" x14ac:dyDescent="0.25">
      <c r="A180" s="87">
        <v>45596</v>
      </c>
      <c r="B180" s="88" t="s">
        <v>525</v>
      </c>
      <c r="C180" s="89">
        <v>45593</v>
      </c>
      <c r="D180" s="90" t="s">
        <v>142</v>
      </c>
      <c r="E180" s="90" t="s">
        <v>140</v>
      </c>
      <c r="F180" s="96">
        <v>5310</v>
      </c>
      <c r="G180" s="92" t="s">
        <v>119</v>
      </c>
    </row>
    <row r="181" spans="1:7" s="78" customFormat="1" ht="15" customHeight="1" x14ac:dyDescent="0.25">
      <c r="A181" s="93">
        <v>45596</v>
      </c>
      <c r="B181" s="88" t="s">
        <v>526</v>
      </c>
      <c r="C181" s="89">
        <v>45593</v>
      </c>
      <c r="D181" s="90" t="s">
        <v>186</v>
      </c>
      <c r="E181" s="90" t="s">
        <v>483</v>
      </c>
      <c r="F181" s="96">
        <v>15540</v>
      </c>
      <c r="G181" s="92" t="s">
        <v>119</v>
      </c>
    </row>
    <row r="182" spans="1:7" s="78" customFormat="1" ht="15" customHeight="1" x14ac:dyDescent="0.25">
      <c r="A182" s="87">
        <v>45596</v>
      </c>
      <c r="B182" s="88" t="s">
        <v>527</v>
      </c>
      <c r="C182" s="89">
        <v>45593</v>
      </c>
      <c r="D182" s="90" t="s">
        <v>163</v>
      </c>
      <c r="E182" s="90" t="s">
        <v>124</v>
      </c>
      <c r="F182" s="96">
        <v>3000</v>
      </c>
      <c r="G182" s="92" t="s">
        <v>119</v>
      </c>
    </row>
    <row r="183" spans="1:7" s="78" customFormat="1" ht="15" customHeight="1" x14ac:dyDescent="0.25">
      <c r="A183" s="93">
        <v>45596</v>
      </c>
      <c r="B183" s="88" t="s">
        <v>528</v>
      </c>
      <c r="C183" s="89">
        <v>45593</v>
      </c>
      <c r="D183" s="90" t="s">
        <v>290</v>
      </c>
      <c r="E183" s="90" t="s">
        <v>189</v>
      </c>
      <c r="F183" s="96">
        <v>60456</v>
      </c>
      <c r="G183" s="92" t="s">
        <v>119</v>
      </c>
    </row>
    <row r="184" spans="1:7" s="78" customFormat="1" ht="15" customHeight="1" x14ac:dyDescent="0.25">
      <c r="A184" s="87">
        <v>45596</v>
      </c>
      <c r="B184" s="88" t="s">
        <v>529</v>
      </c>
      <c r="C184" s="89">
        <v>45593</v>
      </c>
      <c r="D184" s="90" t="s">
        <v>290</v>
      </c>
      <c r="E184" s="90" t="s">
        <v>484</v>
      </c>
      <c r="F184" s="96">
        <v>55400</v>
      </c>
      <c r="G184" s="92" t="s">
        <v>119</v>
      </c>
    </row>
    <row r="185" spans="1:7" s="78" customFormat="1" ht="15" customHeight="1" x14ac:dyDescent="0.25">
      <c r="A185" s="93">
        <v>45596</v>
      </c>
      <c r="B185" s="88" t="s">
        <v>530</v>
      </c>
      <c r="C185" s="89">
        <v>45594</v>
      </c>
      <c r="D185" s="90" t="s">
        <v>174</v>
      </c>
      <c r="E185" s="90" t="s">
        <v>173</v>
      </c>
      <c r="F185" s="96">
        <v>6800</v>
      </c>
      <c r="G185" s="92" t="s">
        <v>119</v>
      </c>
    </row>
    <row r="186" spans="1:7" s="78" customFormat="1" ht="15" customHeight="1" x14ac:dyDescent="0.25">
      <c r="A186" s="87">
        <v>45596</v>
      </c>
      <c r="B186" s="88" t="s">
        <v>531</v>
      </c>
      <c r="C186" s="89">
        <v>45596</v>
      </c>
      <c r="D186" s="90" t="s">
        <v>141</v>
      </c>
      <c r="E186" s="90" t="s">
        <v>336</v>
      </c>
      <c r="F186" s="96">
        <v>355000</v>
      </c>
      <c r="G186" s="92" t="s">
        <v>119</v>
      </c>
    </row>
    <row r="187" spans="1:7" s="78" customFormat="1" ht="15" customHeight="1" x14ac:dyDescent="0.25">
      <c r="A187" s="93">
        <v>45596</v>
      </c>
      <c r="B187" s="88" t="s">
        <v>532</v>
      </c>
      <c r="C187" s="89">
        <v>45596</v>
      </c>
      <c r="D187" s="90" t="s">
        <v>485</v>
      </c>
      <c r="E187" s="90" t="s">
        <v>486</v>
      </c>
      <c r="F187" s="96">
        <v>12390</v>
      </c>
      <c r="G187" s="92" t="s">
        <v>119</v>
      </c>
    </row>
    <row r="188" spans="1:7" s="78" customFormat="1" ht="15" customHeight="1" x14ac:dyDescent="0.25">
      <c r="A188" s="87">
        <v>45596</v>
      </c>
      <c r="B188" s="88" t="s">
        <v>533</v>
      </c>
      <c r="C188" s="89">
        <v>45596</v>
      </c>
      <c r="D188" s="90" t="s">
        <v>286</v>
      </c>
      <c r="E188" s="90" t="s">
        <v>124</v>
      </c>
      <c r="F188" s="96">
        <v>22400</v>
      </c>
      <c r="G188" s="92" t="s">
        <v>119</v>
      </c>
    </row>
    <row r="189" spans="1:7" s="78" customFormat="1" ht="15" customHeight="1" x14ac:dyDescent="0.25">
      <c r="A189" s="93">
        <v>45596</v>
      </c>
      <c r="B189" s="88" t="s">
        <v>534</v>
      </c>
      <c r="C189" s="89">
        <v>45596</v>
      </c>
      <c r="D189" s="90" t="s">
        <v>286</v>
      </c>
      <c r="E189" s="90" t="s">
        <v>124</v>
      </c>
      <c r="F189" s="96">
        <v>15240</v>
      </c>
      <c r="G189" s="92" t="s">
        <v>119</v>
      </c>
    </row>
    <row r="190" spans="1:7" s="78" customFormat="1" ht="15" customHeight="1" x14ac:dyDescent="0.25">
      <c r="A190" s="87">
        <v>45596</v>
      </c>
      <c r="B190" s="88" t="s">
        <v>535</v>
      </c>
      <c r="C190" s="89">
        <v>45596</v>
      </c>
      <c r="D190" s="90" t="s">
        <v>487</v>
      </c>
      <c r="E190" s="90" t="s">
        <v>124</v>
      </c>
      <c r="F190" s="96">
        <v>11450</v>
      </c>
      <c r="G190" s="92" t="s">
        <v>119</v>
      </c>
    </row>
    <row r="191" spans="1:7" s="78" customFormat="1" ht="15" customHeight="1" x14ac:dyDescent="0.25">
      <c r="A191" s="93">
        <v>45596</v>
      </c>
      <c r="B191" s="88" t="s">
        <v>536</v>
      </c>
      <c r="C191" s="89">
        <v>45596</v>
      </c>
      <c r="D191" s="90" t="s">
        <v>190</v>
      </c>
      <c r="E191" s="90" t="s">
        <v>124</v>
      </c>
      <c r="F191" s="96">
        <v>51995</v>
      </c>
      <c r="G191" s="92" t="s">
        <v>119</v>
      </c>
    </row>
    <row r="192" spans="1:7" x14ac:dyDescent="0.25">
      <c r="A192" s="174"/>
      <c r="B192" s="174"/>
      <c r="C192" s="174"/>
      <c r="D192" s="174"/>
      <c r="E192" s="174"/>
      <c r="F192" s="99">
        <f>SUM(F8:F191)</f>
        <v>11576455.989999998</v>
      </c>
      <c r="G192" s="100"/>
    </row>
    <row r="193" spans="1:7" x14ac:dyDescent="0.25">
      <c r="A193" s="101"/>
      <c r="B193" s="101"/>
      <c r="C193" s="101"/>
      <c r="D193" s="101"/>
      <c r="E193" s="101"/>
      <c r="F193" s="102"/>
      <c r="G193" s="103"/>
    </row>
    <row r="194" spans="1:7" x14ac:dyDescent="0.25">
      <c r="A194" s="104" t="s">
        <v>191</v>
      </c>
      <c r="B194" s="103"/>
      <c r="C194" s="105"/>
      <c r="D194" s="106" t="s">
        <v>192</v>
      </c>
      <c r="E194" s="107"/>
      <c r="F194" s="108" t="s">
        <v>193</v>
      </c>
      <c r="G194" s="109"/>
    </row>
    <row r="195" spans="1:7" x14ac:dyDescent="0.25">
      <c r="A195" s="110" t="s">
        <v>194</v>
      </c>
      <c r="B195" s="109"/>
      <c r="C195" s="111"/>
      <c r="D195" s="112" t="s">
        <v>195</v>
      </c>
      <c r="E195" s="113"/>
      <c r="F195" s="114" t="s">
        <v>196</v>
      </c>
      <c r="G195" s="109"/>
    </row>
    <row r="196" spans="1:7" x14ac:dyDescent="0.25">
      <c r="A196" s="104" t="s">
        <v>197</v>
      </c>
      <c r="B196" s="103"/>
      <c r="C196" s="105"/>
      <c r="D196" s="106" t="s">
        <v>198</v>
      </c>
      <c r="E196" s="115"/>
      <c r="F196" s="108" t="s">
        <v>199</v>
      </c>
      <c r="G196" s="109"/>
    </row>
    <row r="197" spans="1:7" x14ac:dyDescent="0.25">
      <c r="A197" s="104" t="s">
        <v>200</v>
      </c>
      <c r="B197" s="109"/>
      <c r="C197" s="111"/>
      <c r="D197" s="106" t="s">
        <v>201</v>
      </c>
      <c r="E197" s="113"/>
      <c r="F197" s="108" t="s">
        <v>202</v>
      </c>
      <c r="G197" s="109"/>
    </row>
    <row r="198" spans="1:7" x14ac:dyDescent="0.25">
      <c r="A198" s="110"/>
      <c r="B198" s="109"/>
      <c r="C198" s="111"/>
      <c r="D198" s="110"/>
      <c r="E198" s="116"/>
      <c r="F198" s="117"/>
      <c r="G198" s="109"/>
    </row>
  </sheetData>
  <mergeCells count="3">
    <mergeCell ref="A4:G4"/>
    <mergeCell ref="A5:G5"/>
    <mergeCell ref="A192:E19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61"/>
  <sheetViews>
    <sheetView tabSelected="1" topLeftCell="C1" workbookViewId="0">
      <selection activeCell="J52" sqref="J52"/>
    </sheetView>
  </sheetViews>
  <sheetFormatPr baseColWidth="10" defaultColWidth="11.42578125" defaultRowHeight="15" x14ac:dyDescent="0.25"/>
  <cols>
    <col min="1" max="1" width="7.5703125" style="119" hidden="1" customWidth="1"/>
    <col min="2" max="2" width="3.7109375" style="120" hidden="1" customWidth="1"/>
    <col min="3" max="3" width="4.28515625" style="120" customWidth="1"/>
    <col min="4" max="4" width="50" style="120" customWidth="1"/>
    <col min="5" max="5" width="4" style="120" customWidth="1"/>
    <col min="6" max="6" width="26.42578125" style="120" customWidth="1"/>
    <col min="7" max="7" width="1.7109375" style="120" customWidth="1"/>
    <col min="8" max="8" width="13.140625" style="120" hidden="1" customWidth="1"/>
    <col min="9" max="9" width="12.140625" style="120" customWidth="1"/>
    <col min="10" max="10" width="11.42578125" style="122"/>
    <col min="11" max="11" width="28.7109375" style="122" customWidth="1"/>
    <col min="12" max="12" width="20.42578125" style="122" customWidth="1"/>
    <col min="13" max="13" width="11.42578125" style="122"/>
    <col min="14" max="14" width="13.85546875" style="122" bestFit="1" customWidth="1"/>
    <col min="15" max="256" width="11.42578125" style="122"/>
    <col min="257" max="258" width="0" style="122" hidden="1" customWidth="1"/>
    <col min="259" max="259" width="4.28515625" style="122" customWidth="1"/>
    <col min="260" max="260" width="50" style="122" customWidth="1"/>
    <col min="261" max="261" width="4" style="122" customWidth="1"/>
    <col min="262" max="262" width="26.42578125" style="122" customWidth="1"/>
    <col min="263" max="263" width="1.7109375" style="122" customWidth="1"/>
    <col min="264" max="264" width="0" style="122" hidden="1" customWidth="1"/>
    <col min="265" max="265" width="12.140625" style="122" customWidth="1"/>
    <col min="266" max="266" width="11.42578125" style="122"/>
    <col min="267" max="267" width="28.7109375" style="122" customWidth="1"/>
    <col min="268" max="268" width="20.42578125" style="122" customWidth="1"/>
    <col min="269" max="269" width="11.42578125" style="122"/>
    <col min="270" max="270" width="13.85546875" style="122" bestFit="1" customWidth="1"/>
    <col min="271" max="512" width="11.42578125" style="122"/>
    <col min="513" max="514" width="0" style="122" hidden="1" customWidth="1"/>
    <col min="515" max="515" width="4.28515625" style="122" customWidth="1"/>
    <col min="516" max="516" width="50" style="122" customWidth="1"/>
    <col min="517" max="517" width="4" style="122" customWidth="1"/>
    <col min="518" max="518" width="26.42578125" style="122" customWidth="1"/>
    <col min="519" max="519" width="1.7109375" style="122" customWidth="1"/>
    <col min="520" max="520" width="0" style="122" hidden="1" customWidth="1"/>
    <col min="521" max="521" width="12.140625" style="122" customWidth="1"/>
    <col min="522" max="522" width="11.42578125" style="122"/>
    <col min="523" max="523" width="28.7109375" style="122" customWidth="1"/>
    <col min="524" max="524" width="20.42578125" style="122" customWidth="1"/>
    <col min="525" max="525" width="11.42578125" style="122"/>
    <col min="526" max="526" width="13.85546875" style="122" bestFit="1" customWidth="1"/>
    <col min="527" max="768" width="11.42578125" style="122"/>
    <col min="769" max="770" width="0" style="122" hidden="1" customWidth="1"/>
    <col min="771" max="771" width="4.28515625" style="122" customWidth="1"/>
    <col min="772" max="772" width="50" style="122" customWidth="1"/>
    <col min="773" max="773" width="4" style="122" customWidth="1"/>
    <col min="774" max="774" width="26.42578125" style="122" customWidth="1"/>
    <col min="775" max="775" width="1.7109375" style="122" customWidth="1"/>
    <col min="776" max="776" width="0" style="122" hidden="1" customWidth="1"/>
    <col min="777" max="777" width="12.140625" style="122" customWidth="1"/>
    <col min="778" max="778" width="11.42578125" style="122"/>
    <col min="779" max="779" width="28.7109375" style="122" customWidth="1"/>
    <col min="780" max="780" width="20.42578125" style="122" customWidth="1"/>
    <col min="781" max="781" width="11.42578125" style="122"/>
    <col min="782" max="782" width="13.85546875" style="122" bestFit="1" customWidth="1"/>
    <col min="783" max="1024" width="11.42578125" style="122"/>
    <col min="1025" max="1026" width="0" style="122" hidden="1" customWidth="1"/>
    <col min="1027" max="1027" width="4.28515625" style="122" customWidth="1"/>
    <col min="1028" max="1028" width="50" style="122" customWidth="1"/>
    <col min="1029" max="1029" width="4" style="122" customWidth="1"/>
    <col min="1030" max="1030" width="26.42578125" style="122" customWidth="1"/>
    <col min="1031" max="1031" width="1.7109375" style="122" customWidth="1"/>
    <col min="1032" max="1032" width="0" style="122" hidden="1" customWidth="1"/>
    <col min="1033" max="1033" width="12.140625" style="122" customWidth="1"/>
    <col min="1034" max="1034" width="11.42578125" style="122"/>
    <col min="1035" max="1035" width="28.7109375" style="122" customWidth="1"/>
    <col min="1036" max="1036" width="20.42578125" style="122" customWidth="1"/>
    <col min="1037" max="1037" width="11.42578125" style="122"/>
    <col min="1038" max="1038" width="13.85546875" style="122" bestFit="1" customWidth="1"/>
    <col min="1039" max="1280" width="11.42578125" style="122"/>
    <col min="1281" max="1282" width="0" style="122" hidden="1" customWidth="1"/>
    <col min="1283" max="1283" width="4.28515625" style="122" customWidth="1"/>
    <col min="1284" max="1284" width="50" style="122" customWidth="1"/>
    <col min="1285" max="1285" width="4" style="122" customWidth="1"/>
    <col min="1286" max="1286" width="26.42578125" style="122" customWidth="1"/>
    <col min="1287" max="1287" width="1.7109375" style="122" customWidth="1"/>
    <col min="1288" max="1288" width="0" style="122" hidden="1" customWidth="1"/>
    <col min="1289" max="1289" width="12.140625" style="122" customWidth="1"/>
    <col min="1290" max="1290" width="11.42578125" style="122"/>
    <col min="1291" max="1291" width="28.7109375" style="122" customWidth="1"/>
    <col min="1292" max="1292" width="20.42578125" style="122" customWidth="1"/>
    <col min="1293" max="1293" width="11.42578125" style="122"/>
    <col min="1294" max="1294" width="13.85546875" style="122" bestFit="1" customWidth="1"/>
    <col min="1295" max="1536" width="11.42578125" style="122"/>
    <col min="1537" max="1538" width="0" style="122" hidden="1" customWidth="1"/>
    <col min="1539" max="1539" width="4.28515625" style="122" customWidth="1"/>
    <col min="1540" max="1540" width="50" style="122" customWidth="1"/>
    <col min="1541" max="1541" width="4" style="122" customWidth="1"/>
    <col min="1542" max="1542" width="26.42578125" style="122" customWidth="1"/>
    <col min="1543" max="1543" width="1.7109375" style="122" customWidth="1"/>
    <col min="1544" max="1544" width="0" style="122" hidden="1" customWidth="1"/>
    <col min="1545" max="1545" width="12.140625" style="122" customWidth="1"/>
    <col min="1546" max="1546" width="11.42578125" style="122"/>
    <col min="1547" max="1547" width="28.7109375" style="122" customWidth="1"/>
    <col min="1548" max="1548" width="20.42578125" style="122" customWidth="1"/>
    <col min="1549" max="1549" width="11.42578125" style="122"/>
    <col min="1550" max="1550" width="13.85546875" style="122" bestFit="1" customWidth="1"/>
    <col min="1551" max="1792" width="11.42578125" style="122"/>
    <col min="1793" max="1794" width="0" style="122" hidden="1" customWidth="1"/>
    <col min="1795" max="1795" width="4.28515625" style="122" customWidth="1"/>
    <col min="1796" max="1796" width="50" style="122" customWidth="1"/>
    <col min="1797" max="1797" width="4" style="122" customWidth="1"/>
    <col min="1798" max="1798" width="26.42578125" style="122" customWidth="1"/>
    <col min="1799" max="1799" width="1.7109375" style="122" customWidth="1"/>
    <col min="1800" max="1800" width="0" style="122" hidden="1" customWidth="1"/>
    <col min="1801" max="1801" width="12.140625" style="122" customWidth="1"/>
    <col min="1802" max="1802" width="11.42578125" style="122"/>
    <col min="1803" max="1803" width="28.7109375" style="122" customWidth="1"/>
    <col min="1804" max="1804" width="20.42578125" style="122" customWidth="1"/>
    <col min="1805" max="1805" width="11.42578125" style="122"/>
    <col min="1806" max="1806" width="13.85546875" style="122" bestFit="1" customWidth="1"/>
    <col min="1807" max="2048" width="11.42578125" style="122"/>
    <col min="2049" max="2050" width="0" style="122" hidden="1" customWidth="1"/>
    <col min="2051" max="2051" width="4.28515625" style="122" customWidth="1"/>
    <col min="2052" max="2052" width="50" style="122" customWidth="1"/>
    <col min="2053" max="2053" width="4" style="122" customWidth="1"/>
    <col min="2054" max="2054" width="26.42578125" style="122" customWidth="1"/>
    <col min="2055" max="2055" width="1.7109375" style="122" customWidth="1"/>
    <col min="2056" max="2056" width="0" style="122" hidden="1" customWidth="1"/>
    <col min="2057" max="2057" width="12.140625" style="122" customWidth="1"/>
    <col min="2058" max="2058" width="11.42578125" style="122"/>
    <col min="2059" max="2059" width="28.7109375" style="122" customWidth="1"/>
    <col min="2060" max="2060" width="20.42578125" style="122" customWidth="1"/>
    <col min="2061" max="2061" width="11.42578125" style="122"/>
    <col min="2062" max="2062" width="13.85546875" style="122" bestFit="1" customWidth="1"/>
    <col min="2063" max="2304" width="11.42578125" style="122"/>
    <col min="2305" max="2306" width="0" style="122" hidden="1" customWidth="1"/>
    <col min="2307" max="2307" width="4.28515625" style="122" customWidth="1"/>
    <col min="2308" max="2308" width="50" style="122" customWidth="1"/>
    <col min="2309" max="2309" width="4" style="122" customWidth="1"/>
    <col min="2310" max="2310" width="26.42578125" style="122" customWidth="1"/>
    <col min="2311" max="2311" width="1.7109375" style="122" customWidth="1"/>
    <col min="2312" max="2312" width="0" style="122" hidden="1" customWidth="1"/>
    <col min="2313" max="2313" width="12.140625" style="122" customWidth="1"/>
    <col min="2314" max="2314" width="11.42578125" style="122"/>
    <col min="2315" max="2315" width="28.7109375" style="122" customWidth="1"/>
    <col min="2316" max="2316" width="20.42578125" style="122" customWidth="1"/>
    <col min="2317" max="2317" width="11.42578125" style="122"/>
    <col min="2318" max="2318" width="13.85546875" style="122" bestFit="1" customWidth="1"/>
    <col min="2319" max="2560" width="11.42578125" style="122"/>
    <col min="2561" max="2562" width="0" style="122" hidden="1" customWidth="1"/>
    <col min="2563" max="2563" width="4.28515625" style="122" customWidth="1"/>
    <col min="2564" max="2564" width="50" style="122" customWidth="1"/>
    <col min="2565" max="2565" width="4" style="122" customWidth="1"/>
    <col min="2566" max="2566" width="26.42578125" style="122" customWidth="1"/>
    <col min="2567" max="2567" width="1.7109375" style="122" customWidth="1"/>
    <col min="2568" max="2568" width="0" style="122" hidden="1" customWidth="1"/>
    <col min="2569" max="2569" width="12.140625" style="122" customWidth="1"/>
    <col min="2570" max="2570" width="11.42578125" style="122"/>
    <col min="2571" max="2571" width="28.7109375" style="122" customWidth="1"/>
    <col min="2572" max="2572" width="20.42578125" style="122" customWidth="1"/>
    <col min="2573" max="2573" width="11.42578125" style="122"/>
    <col min="2574" max="2574" width="13.85546875" style="122" bestFit="1" customWidth="1"/>
    <col min="2575" max="2816" width="11.42578125" style="122"/>
    <col min="2817" max="2818" width="0" style="122" hidden="1" customWidth="1"/>
    <col min="2819" max="2819" width="4.28515625" style="122" customWidth="1"/>
    <col min="2820" max="2820" width="50" style="122" customWidth="1"/>
    <col min="2821" max="2821" width="4" style="122" customWidth="1"/>
    <col min="2822" max="2822" width="26.42578125" style="122" customWidth="1"/>
    <col min="2823" max="2823" width="1.7109375" style="122" customWidth="1"/>
    <col min="2824" max="2824" width="0" style="122" hidden="1" customWidth="1"/>
    <col min="2825" max="2825" width="12.140625" style="122" customWidth="1"/>
    <col min="2826" max="2826" width="11.42578125" style="122"/>
    <col min="2827" max="2827" width="28.7109375" style="122" customWidth="1"/>
    <col min="2828" max="2828" width="20.42578125" style="122" customWidth="1"/>
    <col min="2829" max="2829" width="11.42578125" style="122"/>
    <col min="2830" max="2830" width="13.85546875" style="122" bestFit="1" customWidth="1"/>
    <col min="2831" max="3072" width="11.42578125" style="122"/>
    <col min="3073" max="3074" width="0" style="122" hidden="1" customWidth="1"/>
    <col min="3075" max="3075" width="4.28515625" style="122" customWidth="1"/>
    <col min="3076" max="3076" width="50" style="122" customWidth="1"/>
    <col min="3077" max="3077" width="4" style="122" customWidth="1"/>
    <col min="3078" max="3078" width="26.42578125" style="122" customWidth="1"/>
    <col min="3079" max="3079" width="1.7109375" style="122" customWidth="1"/>
    <col min="3080" max="3080" width="0" style="122" hidden="1" customWidth="1"/>
    <col min="3081" max="3081" width="12.140625" style="122" customWidth="1"/>
    <col min="3082" max="3082" width="11.42578125" style="122"/>
    <col min="3083" max="3083" width="28.7109375" style="122" customWidth="1"/>
    <col min="3084" max="3084" width="20.42578125" style="122" customWidth="1"/>
    <col min="3085" max="3085" width="11.42578125" style="122"/>
    <col min="3086" max="3086" width="13.85546875" style="122" bestFit="1" customWidth="1"/>
    <col min="3087" max="3328" width="11.42578125" style="122"/>
    <col min="3329" max="3330" width="0" style="122" hidden="1" customWidth="1"/>
    <col min="3331" max="3331" width="4.28515625" style="122" customWidth="1"/>
    <col min="3332" max="3332" width="50" style="122" customWidth="1"/>
    <col min="3333" max="3333" width="4" style="122" customWidth="1"/>
    <col min="3334" max="3334" width="26.42578125" style="122" customWidth="1"/>
    <col min="3335" max="3335" width="1.7109375" style="122" customWidth="1"/>
    <col min="3336" max="3336" width="0" style="122" hidden="1" customWidth="1"/>
    <col min="3337" max="3337" width="12.140625" style="122" customWidth="1"/>
    <col min="3338" max="3338" width="11.42578125" style="122"/>
    <col min="3339" max="3339" width="28.7109375" style="122" customWidth="1"/>
    <col min="3340" max="3340" width="20.42578125" style="122" customWidth="1"/>
    <col min="3341" max="3341" width="11.42578125" style="122"/>
    <col min="3342" max="3342" width="13.85546875" style="122" bestFit="1" customWidth="1"/>
    <col min="3343" max="3584" width="11.42578125" style="122"/>
    <col min="3585" max="3586" width="0" style="122" hidden="1" customWidth="1"/>
    <col min="3587" max="3587" width="4.28515625" style="122" customWidth="1"/>
    <col min="3588" max="3588" width="50" style="122" customWidth="1"/>
    <col min="3589" max="3589" width="4" style="122" customWidth="1"/>
    <col min="3590" max="3590" width="26.42578125" style="122" customWidth="1"/>
    <col min="3591" max="3591" width="1.7109375" style="122" customWidth="1"/>
    <col min="3592" max="3592" width="0" style="122" hidden="1" customWidth="1"/>
    <col min="3593" max="3593" width="12.140625" style="122" customWidth="1"/>
    <col min="3594" max="3594" width="11.42578125" style="122"/>
    <col min="3595" max="3595" width="28.7109375" style="122" customWidth="1"/>
    <col min="3596" max="3596" width="20.42578125" style="122" customWidth="1"/>
    <col min="3597" max="3597" width="11.42578125" style="122"/>
    <col min="3598" max="3598" width="13.85546875" style="122" bestFit="1" customWidth="1"/>
    <col min="3599" max="3840" width="11.42578125" style="122"/>
    <col min="3841" max="3842" width="0" style="122" hidden="1" customWidth="1"/>
    <col min="3843" max="3843" width="4.28515625" style="122" customWidth="1"/>
    <col min="3844" max="3844" width="50" style="122" customWidth="1"/>
    <col min="3845" max="3845" width="4" style="122" customWidth="1"/>
    <col min="3846" max="3846" width="26.42578125" style="122" customWidth="1"/>
    <col min="3847" max="3847" width="1.7109375" style="122" customWidth="1"/>
    <col min="3848" max="3848" width="0" style="122" hidden="1" customWidth="1"/>
    <col min="3849" max="3849" width="12.140625" style="122" customWidth="1"/>
    <col min="3850" max="3850" width="11.42578125" style="122"/>
    <col min="3851" max="3851" width="28.7109375" style="122" customWidth="1"/>
    <col min="3852" max="3852" width="20.42578125" style="122" customWidth="1"/>
    <col min="3853" max="3853" width="11.42578125" style="122"/>
    <col min="3854" max="3854" width="13.85546875" style="122" bestFit="1" customWidth="1"/>
    <col min="3855" max="4096" width="11.42578125" style="122"/>
    <col min="4097" max="4098" width="0" style="122" hidden="1" customWidth="1"/>
    <col min="4099" max="4099" width="4.28515625" style="122" customWidth="1"/>
    <col min="4100" max="4100" width="50" style="122" customWidth="1"/>
    <col min="4101" max="4101" width="4" style="122" customWidth="1"/>
    <col min="4102" max="4102" width="26.42578125" style="122" customWidth="1"/>
    <col min="4103" max="4103" width="1.7109375" style="122" customWidth="1"/>
    <col min="4104" max="4104" width="0" style="122" hidden="1" customWidth="1"/>
    <col min="4105" max="4105" width="12.140625" style="122" customWidth="1"/>
    <col min="4106" max="4106" width="11.42578125" style="122"/>
    <col min="4107" max="4107" width="28.7109375" style="122" customWidth="1"/>
    <col min="4108" max="4108" width="20.42578125" style="122" customWidth="1"/>
    <col min="4109" max="4109" width="11.42578125" style="122"/>
    <col min="4110" max="4110" width="13.85546875" style="122" bestFit="1" customWidth="1"/>
    <col min="4111" max="4352" width="11.42578125" style="122"/>
    <col min="4353" max="4354" width="0" style="122" hidden="1" customWidth="1"/>
    <col min="4355" max="4355" width="4.28515625" style="122" customWidth="1"/>
    <col min="4356" max="4356" width="50" style="122" customWidth="1"/>
    <col min="4357" max="4357" width="4" style="122" customWidth="1"/>
    <col min="4358" max="4358" width="26.42578125" style="122" customWidth="1"/>
    <col min="4359" max="4359" width="1.7109375" style="122" customWidth="1"/>
    <col min="4360" max="4360" width="0" style="122" hidden="1" customWidth="1"/>
    <col min="4361" max="4361" width="12.140625" style="122" customWidth="1"/>
    <col min="4362" max="4362" width="11.42578125" style="122"/>
    <col min="4363" max="4363" width="28.7109375" style="122" customWidth="1"/>
    <col min="4364" max="4364" width="20.42578125" style="122" customWidth="1"/>
    <col min="4365" max="4365" width="11.42578125" style="122"/>
    <col min="4366" max="4366" width="13.85546875" style="122" bestFit="1" customWidth="1"/>
    <col min="4367" max="4608" width="11.42578125" style="122"/>
    <col min="4609" max="4610" width="0" style="122" hidden="1" customWidth="1"/>
    <col min="4611" max="4611" width="4.28515625" style="122" customWidth="1"/>
    <col min="4612" max="4612" width="50" style="122" customWidth="1"/>
    <col min="4613" max="4613" width="4" style="122" customWidth="1"/>
    <col min="4614" max="4614" width="26.42578125" style="122" customWidth="1"/>
    <col min="4615" max="4615" width="1.7109375" style="122" customWidth="1"/>
    <col min="4616" max="4616" width="0" style="122" hidden="1" customWidth="1"/>
    <col min="4617" max="4617" width="12.140625" style="122" customWidth="1"/>
    <col min="4618" max="4618" width="11.42578125" style="122"/>
    <col min="4619" max="4619" width="28.7109375" style="122" customWidth="1"/>
    <col min="4620" max="4620" width="20.42578125" style="122" customWidth="1"/>
    <col min="4621" max="4621" width="11.42578125" style="122"/>
    <col min="4622" max="4622" width="13.85546875" style="122" bestFit="1" customWidth="1"/>
    <col min="4623" max="4864" width="11.42578125" style="122"/>
    <col min="4865" max="4866" width="0" style="122" hidden="1" customWidth="1"/>
    <col min="4867" max="4867" width="4.28515625" style="122" customWidth="1"/>
    <col min="4868" max="4868" width="50" style="122" customWidth="1"/>
    <col min="4869" max="4869" width="4" style="122" customWidth="1"/>
    <col min="4870" max="4870" width="26.42578125" style="122" customWidth="1"/>
    <col min="4871" max="4871" width="1.7109375" style="122" customWidth="1"/>
    <col min="4872" max="4872" width="0" style="122" hidden="1" customWidth="1"/>
    <col min="4873" max="4873" width="12.140625" style="122" customWidth="1"/>
    <col min="4874" max="4874" width="11.42578125" style="122"/>
    <col min="4875" max="4875" width="28.7109375" style="122" customWidth="1"/>
    <col min="4876" max="4876" width="20.42578125" style="122" customWidth="1"/>
    <col min="4877" max="4877" width="11.42578125" style="122"/>
    <col min="4878" max="4878" width="13.85546875" style="122" bestFit="1" customWidth="1"/>
    <col min="4879" max="5120" width="11.42578125" style="122"/>
    <col min="5121" max="5122" width="0" style="122" hidden="1" customWidth="1"/>
    <col min="5123" max="5123" width="4.28515625" style="122" customWidth="1"/>
    <col min="5124" max="5124" width="50" style="122" customWidth="1"/>
    <col min="5125" max="5125" width="4" style="122" customWidth="1"/>
    <col min="5126" max="5126" width="26.42578125" style="122" customWidth="1"/>
    <col min="5127" max="5127" width="1.7109375" style="122" customWidth="1"/>
    <col min="5128" max="5128" width="0" style="122" hidden="1" customWidth="1"/>
    <col min="5129" max="5129" width="12.140625" style="122" customWidth="1"/>
    <col min="5130" max="5130" width="11.42578125" style="122"/>
    <col min="5131" max="5131" width="28.7109375" style="122" customWidth="1"/>
    <col min="5132" max="5132" width="20.42578125" style="122" customWidth="1"/>
    <col min="5133" max="5133" width="11.42578125" style="122"/>
    <col min="5134" max="5134" width="13.85546875" style="122" bestFit="1" customWidth="1"/>
    <col min="5135" max="5376" width="11.42578125" style="122"/>
    <col min="5377" max="5378" width="0" style="122" hidden="1" customWidth="1"/>
    <col min="5379" max="5379" width="4.28515625" style="122" customWidth="1"/>
    <col min="5380" max="5380" width="50" style="122" customWidth="1"/>
    <col min="5381" max="5381" width="4" style="122" customWidth="1"/>
    <col min="5382" max="5382" width="26.42578125" style="122" customWidth="1"/>
    <col min="5383" max="5383" width="1.7109375" style="122" customWidth="1"/>
    <col min="5384" max="5384" width="0" style="122" hidden="1" customWidth="1"/>
    <col min="5385" max="5385" width="12.140625" style="122" customWidth="1"/>
    <col min="5386" max="5386" width="11.42578125" style="122"/>
    <col min="5387" max="5387" width="28.7109375" style="122" customWidth="1"/>
    <col min="5388" max="5388" width="20.42578125" style="122" customWidth="1"/>
    <col min="5389" max="5389" width="11.42578125" style="122"/>
    <col min="5390" max="5390" width="13.85546875" style="122" bestFit="1" customWidth="1"/>
    <col min="5391" max="5632" width="11.42578125" style="122"/>
    <col min="5633" max="5634" width="0" style="122" hidden="1" customWidth="1"/>
    <col min="5635" max="5635" width="4.28515625" style="122" customWidth="1"/>
    <col min="5636" max="5636" width="50" style="122" customWidth="1"/>
    <col min="5637" max="5637" width="4" style="122" customWidth="1"/>
    <col min="5638" max="5638" width="26.42578125" style="122" customWidth="1"/>
    <col min="5639" max="5639" width="1.7109375" style="122" customWidth="1"/>
    <col min="5640" max="5640" width="0" style="122" hidden="1" customWidth="1"/>
    <col min="5641" max="5641" width="12.140625" style="122" customWidth="1"/>
    <col min="5642" max="5642" width="11.42578125" style="122"/>
    <col min="5643" max="5643" width="28.7109375" style="122" customWidth="1"/>
    <col min="5644" max="5644" width="20.42578125" style="122" customWidth="1"/>
    <col min="5645" max="5645" width="11.42578125" style="122"/>
    <col min="5646" max="5646" width="13.85546875" style="122" bestFit="1" customWidth="1"/>
    <col min="5647" max="5888" width="11.42578125" style="122"/>
    <col min="5889" max="5890" width="0" style="122" hidden="1" customWidth="1"/>
    <col min="5891" max="5891" width="4.28515625" style="122" customWidth="1"/>
    <col min="5892" max="5892" width="50" style="122" customWidth="1"/>
    <col min="5893" max="5893" width="4" style="122" customWidth="1"/>
    <col min="5894" max="5894" width="26.42578125" style="122" customWidth="1"/>
    <col min="5895" max="5895" width="1.7109375" style="122" customWidth="1"/>
    <col min="5896" max="5896" width="0" style="122" hidden="1" customWidth="1"/>
    <col min="5897" max="5897" width="12.140625" style="122" customWidth="1"/>
    <col min="5898" max="5898" width="11.42578125" style="122"/>
    <col min="5899" max="5899" width="28.7109375" style="122" customWidth="1"/>
    <col min="5900" max="5900" width="20.42578125" style="122" customWidth="1"/>
    <col min="5901" max="5901" width="11.42578125" style="122"/>
    <col min="5902" max="5902" width="13.85546875" style="122" bestFit="1" customWidth="1"/>
    <col min="5903" max="6144" width="11.42578125" style="122"/>
    <col min="6145" max="6146" width="0" style="122" hidden="1" customWidth="1"/>
    <col min="6147" max="6147" width="4.28515625" style="122" customWidth="1"/>
    <col min="6148" max="6148" width="50" style="122" customWidth="1"/>
    <col min="6149" max="6149" width="4" style="122" customWidth="1"/>
    <col min="6150" max="6150" width="26.42578125" style="122" customWidth="1"/>
    <col min="6151" max="6151" width="1.7109375" style="122" customWidth="1"/>
    <col min="6152" max="6152" width="0" style="122" hidden="1" customWidth="1"/>
    <col min="6153" max="6153" width="12.140625" style="122" customWidth="1"/>
    <col min="6154" max="6154" width="11.42578125" style="122"/>
    <col min="6155" max="6155" width="28.7109375" style="122" customWidth="1"/>
    <col min="6156" max="6156" width="20.42578125" style="122" customWidth="1"/>
    <col min="6157" max="6157" width="11.42578125" style="122"/>
    <col min="6158" max="6158" width="13.85546875" style="122" bestFit="1" customWidth="1"/>
    <col min="6159" max="6400" width="11.42578125" style="122"/>
    <col min="6401" max="6402" width="0" style="122" hidden="1" customWidth="1"/>
    <col min="6403" max="6403" width="4.28515625" style="122" customWidth="1"/>
    <col min="6404" max="6404" width="50" style="122" customWidth="1"/>
    <col min="6405" max="6405" width="4" style="122" customWidth="1"/>
    <col min="6406" max="6406" width="26.42578125" style="122" customWidth="1"/>
    <col min="6407" max="6407" width="1.7109375" style="122" customWidth="1"/>
    <col min="6408" max="6408" width="0" style="122" hidden="1" customWidth="1"/>
    <col min="6409" max="6409" width="12.140625" style="122" customWidth="1"/>
    <col min="6410" max="6410" width="11.42578125" style="122"/>
    <col min="6411" max="6411" width="28.7109375" style="122" customWidth="1"/>
    <col min="6412" max="6412" width="20.42578125" style="122" customWidth="1"/>
    <col min="6413" max="6413" width="11.42578125" style="122"/>
    <col min="6414" max="6414" width="13.85546875" style="122" bestFit="1" customWidth="1"/>
    <col min="6415" max="6656" width="11.42578125" style="122"/>
    <col min="6657" max="6658" width="0" style="122" hidden="1" customWidth="1"/>
    <col min="6659" max="6659" width="4.28515625" style="122" customWidth="1"/>
    <col min="6660" max="6660" width="50" style="122" customWidth="1"/>
    <col min="6661" max="6661" width="4" style="122" customWidth="1"/>
    <col min="6662" max="6662" width="26.42578125" style="122" customWidth="1"/>
    <col min="6663" max="6663" width="1.7109375" style="122" customWidth="1"/>
    <col min="6664" max="6664" width="0" style="122" hidden="1" customWidth="1"/>
    <col min="6665" max="6665" width="12.140625" style="122" customWidth="1"/>
    <col min="6666" max="6666" width="11.42578125" style="122"/>
    <col min="6667" max="6667" width="28.7109375" style="122" customWidth="1"/>
    <col min="6668" max="6668" width="20.42578125" style="122" customWidth="1"/>
    <col min="6669" max="6669" width="11.42578125" style="122"/>
    <col min="6670" max="6670" width="13.85546875" style="122" bestFit="1" customWidth="1"/>
    <col min="6671" max="6912" width="11.42578125" style="122"/>
    <col min="6913" max="6914" width="0" style="122" hidden="1" customWidth="1"/>
    <col min="6915" max="6915" width="4.28515625" style="122" customWidth="1"/>
    <col min="6916" max="6916" width="50" style="122" customWidth="1"/>
    <col min="6917" max="6917" width="4" style="122" customWidth="1"/>
    <col min="6918" max="6918" width="26.42578125" style="122" customWidth="1"/>
    <col min="6919" max="6919" width="1.7109375" style="122" customWidth="1"/>
    <col min="6920" max="6920" width="0" style="122" hidden="1" customWidth="1"/>
    <col min="6921" max="6921" width="12.140625" style="122" customWidth="1"/>
    <col min="6922" max="6922" width="11.42578125" style="122"/>
    <col min="6923" max="6923" width="28.7109375" style="122" customWidth="1"/>
    <col min="6924" max="6924" width="20.42578125" style="122" customWidth="1"/>
    <col min="6925" max="6925" width="11.42578125" style="122"/>
    <col min="6926" max="6926" width="13.85546875" style="122" bestFit="1" customWidth="1"/>
    <col min="6927" max="7168" width="11.42578125" style="122"/>
    <col min="7169" max="7170" width="0" style="122" hidden="1" customWidth="1"/>
    <col min="7171" max="7171" width="4.28515625" style="122" customWidth="1"/>
    <col min="7172" max="7172" width="50" style="122" customWidth="1"/>
    <col min="7173" max="7173" width="4" style="122" customWidth="1"/>
    <col min="7174" max="7174" width="26.42578125" style="122" customWidth="1"/>
    <col min="7175" max="7175" width="1.7109375" style="122" customWidth="1"/>
    <col min="7176" max="7176" width="0" style="122" hidden="1" customWidth="1"/>
    <col min="7177" max="7177" width="12.140625" style="122" customWidth="1"/>
    <col min="7178" max="7178" width="11.42578125" style="122"/>
    <col min="7179" max="7179" width="28.7109375" style="122" customWidth="1"/>
    <col min="7180" max="7180" width="20.42578125" style="122" customWidth="1"/>
    <col min="7181" max="7181" width="11.42578125" style="122"/>
    <col min="7182" max="7182" width="13.85546875" style="122" bestFit="1" customWidth="1"/>
    <col min="7183" max="7424" width="11.42578125" style="122"/>
    <col min="7425" max="7426" width="0" style="122" hidden="1" customWidth="1"/>
    <col min="7427" max="7427" width="4.28515625" style="122" customWidth="1"/>
    <col min="7428" max="7428" width="50" style="122" customWidth="1"/>
    <col min="7429" max="7429" width="4" style="122" customWidth="1"/>
    <col min="7430" max="7430" width="26.42578125" style="122" customWidth="1"/>
    <col min="7431" max="7431" width="1.7109375" style="122" customWidth="1"/>
    <col min="7432" max="7432" width="0" style="122" hidden="1" customWidth="1"/>
    <col min="7433" max="7433" width="12.140625" style="122" customWidth="1"/>
    <col min="7434" max="7434" width="11.42578125" style="122"/>
    <col min="7435" max="7435" width="28.7109375" style="122" customWidth="1"/>
    <col min="7436" max="7436" width="20.42578125" style="122" customWidth="1"/>
    <col min="7437" max="7437" width="11.42578125" style="122"/>
    <col min="7438" max="7438" width="13.85546875" style="122" bestFit="1" customWidth="1"/>
    <col min="7439" max="7680" width="11.42578125" style="122"/>
    <col min="7681" max="7682" width="0" style="122" hidden="1" customWidth="1"/>
    <col min="7683" max="7683" width="4.28515625" style="122" customWidth="1"/>
    <col min="7684" max="7684" width="50" style="122" customWidth="1"/>
    <col min="7685" max="7685" width="4" style="122" customWidth="1"/>
    <col min="7686" max="7686" width="26.42578125" style="122" customWidth="1"/>
    <col min="7687" max="7687" width="1.7109375" style="122" customWidth="1"/>
    <col min="7688" max="7688" width="0" style="122" hidden="1" customWidth="1"/>
    <col min="7689" max="7689" width="12.140625" style="122" customWidth="1"/>
    <col min="7690" max="7690" width="11.42578125" style="122"/>
    <col min="7691" max="7691" width="28.7109375" style="122" customWidth="1"/>
    <col min="7692" max="7692" width="20.42578125" style="122" customWidth="1"/>
    <col min="7693" max="7693" width="11.42578125" style="122"/>
    <col min="7694" max="7694" width="13.85546875" style="122" bestFit="1" customWidth="1"/>
    <col min="7695" max="7936" width="11.42578125" style="122"/>
    <col min="7937" max="7938" width="0" style="122" hidden="1" customWidth="1"/>
    <col min="7939" max="7939" width="4.28515625" style="122" customWidth="1"/>
    <col min="7940" max="7940" width="50" style="122" customWidth="1"/>
    <col min="7941" max="7941" width="4" style="122" customWidth="1"/>
    <col min="7942" max="7942" width="26.42578125" style="122" customWidth="1"/>
    <col min="7943" max="7943" width="1.7109375" style="122" customWidth="1"/>
    <col min="7944" max="7944" width="0" style="122" hidden="1" customWidth="1"/>
    <col min="7945" max="7945" width="12.140625" style="122" customWidth="1"/>
    <col min="7946" max="7946" width="11.42578125" style="122"/>
    <col min="7947" max="7947" width="28.7109375" style="122" customWidth="1"/>
    <col min="7948" max="7948" width="20.42578125" style="122" customWidth="1"/>
    <col min="7949" max="7949" width="11.42578125" style="122"/>
    <col min="7950" max="7950" width="13.85546875" style="122" bestFit="1" customWidth="1"/>
    <col min="7951" max="8192" width="11.42578125" style="122"/>
    <col min="8193" max="8194" width="0" style="122" hidden="1" customWidth="1"/>
    <col min="8195" max="8195" width="4.28515625" style="122" customWidth="1"/>
    <col min="8196" max="8196" width="50" style="122" customWidth="1"/>
    <col min="8197" max="8197" width="4" style="122" customWidth="1"/>
    <col min="8198" max="8198" width="26.42578125" style="122" customWidth="1"/>
    <col min="8199" max="8199" width="1.7109375" style="122" customWidth="1"/>
    <col min="8200" max="8200" width="0" style="122" hidden="1" customWidth="1"/>
    <col min="8201" max="8201" width="12.140625" style="122" customWidth="1"/>
    <col min="8202" max="8202" width="11.42578125" style="122"/>
    <col min="8203" max="8203" width="28.7109375" style="122" customWidth="1"/>
    <col min="8204" max="8204" width="20.42578125" style="122" customWidth="1"/>
    <col min="8205" max="8205" width="11.42578125" style="122"/>
    <col min="8206" max="8206" width="13.85546875" style="122" bestFit="1" customWidth="1"/>
    <col min="8207" max="8448" width="11.42578125" style="122"/>
    <col min="8449" max="8450" width="0" style="122" hidden="1" customWidth="1"/>
    <col min="8451" max="8451" width="4.28515625" style="122" customWidth="1"/>
    <col min="8452" max="8452" width="50" style="122" customWidth="1"/>
    <col min="8453" max="8453" width="4" style="122" customWidth="1"/>
    <col min="8454" max="8454" width="26.42578125" style="122" customWidth="1"/>
    <col min="8455" max="8455" width="1.7109375" style="122" customWidth="1"/>
    <col min="8456" max="8456" width="0" style="122" hidden="1" customWidth="1"/>
    <col min="8457" max="8457" width="12.140625" style="122" customWidth="1"/>
    <col min="8458" max="8458" width="11.42578125" style="122"/>
    <col min="8459" max="8459" width="28.7109375" style="122" customWidth="1"/>
    <col min="8460" max="8460" width="20.42578125" style="122" customWidth="1"/>
    <col min="8461" max="8461" width="11.42578125" style="122"/>
    <col min="8462" max="8462" width="13.85546875" style="122" bestFit="1" customWidth="1"/>
    <col min="8463" max="8704" width="11.42578125" style="122"/>
    <col min="8705" max="8706" width="0" style="122" hidden="1" customWidth="1"/>
    <col min="8707" max="8707" width="4.28515625" style="122" customWidth="1"/>
    <col min="8708" max="8708" width="50" style="122" customWidth="1"/>
    <col min="8709" max="8709" width="4" style="122" customWidth="1"/>
    <col min="8710" max="8710" width="26.42578125" style="122" customWidth="1"/>
    <col min="8711" max="8711" width="1.7109375" style="122" customWidth="1"/>
    <col min="8712" max="8712" width="0" style="122" hidden="1" customWidth="1"/>
    <col min="8713" max="8713" width="12.140625" style="122" customWidth="1"/>
    <col min="8714" max="8714" width="11.42578125" style="122"/>
    <col min="8715" max="8715" width="28.7109375" style="122" customWidth="1"/>
    <col min="8716" max="8716" width="20.42578125" style="122" customWidth="1"/>
    <col min="8717" max="8717" width="11.42578125" style="122"/>
    <col min="8718" max="8718" width="13.85546875" style="122" bestFit="1" customWidth="1"/>
    <col min="8719" max="8960" width="11.42578125" style="122"/>
    <col min="8961" max="8962" width="0" style="122" hidden="1" customWidth="1"/>
    <col min="8963" max="8963" width="4.28515625" style="122" customWidth="1"/>
    <col min="8964" max="8964" width="50" style="122" customWidth="1"/>
    <col min="8965" max="8965" width="4" style="122" customWidth="1"/>
    <col min="8966" max="8966" width="26.42578125" style="122" customWidth="1"/>
    <col min="8967" max="8967" width="1.7109375" style="122" customWidth="1"/>
    <col min="8968" max="8968" width="0" style="122" hidden="1" customWidth="1"/>
    <col min="8969" max="8969" width="12.140625" style="122" customWidth="1"/>
    <col min="8970" max="8970" width="11.42578125" style="122"/>
    <col min="8971" max="8971" width="28.7109375" style="122" customWidth="1"/>
    <col min="8972" max="8972" width="20.42578125" style="122" customWidth="1"/>
    <col min="8973" max="8973" width="11.42578125" style="122"/>
    <col min="8974" max="8974" width="13.85546875" style="122" bestFit="1" customWidth="1"/>
    <col min="8975" max="9216" width="11.42578125" style="122"/>
    <col min="9217" max="9218" width="0" style="122" hidden="1" customWidth="1"/>
    <col min="9219" max="9219" width="4.28515625" style="122" customWidth="1"/>
    <col min="9220" max="9220" width="50" style="122" customWidth="1"/>
    <col min="9221" max="9221" width="4" style="122" customWidth="1"/>
    <col min="9222" max="9222" width="26.42578125" style="122" customWidth="1"/>
    <col min="9223" max="9223" width="1.7109375" style="122" customWidth="1"/>
    <col min="9224" max="9224" width="0" style="122" hidden="1" customWidth="1"/>
    <col min="9225" max="9225" width="12.140625" style="122" customWidth="1"/>
    <col min="9226" max="9226" width="11.42578125" style="122"/>
    <col min="9227" max="9227" width="28.7109375" style="122" customWidth="1"/>
    <col min="9228" max="9228" width="20.42578125" style="122" customWidth="1"/>
    <col min="9229" max="9229" width="11.42578125" style="122"/>
    <col min="9230" max="9230" width="13.85546875" style="122" bestFit="1" customWidth="1"/>
    <col min="9231" max="9472" width="11.42578125" style="122"/>
    <col min="9473" max="9474" width="0" style="122" hidden="1" customWidth="1"/>
    <col min="9475" max="9475" width="4.28515625" style="122" customWidth="1"/>
    <col min="9476" max="9476" width="50" style="122" customWidth="1"/>
    <col min="9477" max="9477" width="4" style="122" customWidth="1"/>
    <col min="9478" max="9478" width="26.42578125" style="122" customWidth="1"/>
    <col min="9479" max="9479" width="1.7109375" style="122" customWidth="1"/>
    <col min="9480" max="9480" width="0" style="122" hidden="1" customWidth="1"/>
    <col min="9481" max="9481" width="12.140625" style="122" customWidth="1"/>
    <col min="9482" max="9482" width="11.42578125" style="122"/>
    <col min="9483" max="9483" width="28.7109375" style="122" customWidth="1"/>
    <col min="9484" max="9484" width="20.42578125" style="122" customWidth="1"/>
    <col min="9485" max="9485" width="11.42578125" style="122"/>
    <col min="9486" max="9486" width="13.85546875" style="122" bestFit="1" customWidth="1"/>
    <col min="9487" max="9728" width="11.42578125" style="122"/>
    <col min="9729" max="9730" width="0" style="122" hidden="1" customWidth="1"/>
    <col min="9731" max="9731" width="4.28515625" style="122" customWidth="1"/>
    <col min="9732" max="9732" width="50" style="122" customWidth="1"/>
    <col min="9733" max="9733" width="4" style="122" customWidth="1"/>
    <col min="9734" max="9734" width="26.42578125" style="122" customWidth="1"/>
    <col min="9735" max="9735" width="1.7109375" style="122" customWidth="1"/>
    <col min="9736" max="9736" width="0" style="122" hidden="1" customWidth="1"/>
    <col min="9737" max="9737" width="12.140625" style="122" customWidth="1"/>
    <col min="9738" max="9738" width="11.42578125" style="122"/>
    <col min="9739" max="9739" width="28.7109375" style="122" customWidth="1"/>
    <col min="9740" max="9740" width="20.42578125" style="122" customWidth="1"/>
    <col min="9741" max="9741" width="11.42578125" style="122"/>
    <col min="9742" max="9742" width="13.85546875" style="122" bestFit="1" customWidth="1"/>
    <col min="9743" max="9984" width="11.42578125" style="122"/>
    <col min="9985" max="9986" width="0" style="122" hidden="1" customWidth="1"/>
    <col min="9987" max="9987" width="4.28515625" style="122" customWidth="1"/>
    <col min="9988" max="9988" width="50" style="122" customWidth="1"/>
    <col min="9989" max="9989" width="4" style="122" customWidth="1"/>
    <col min="9990" max="9990" width="26.42578125" style="122" customWidth="1"/>
    <col min="9991" max="9991" width="1.7109375" style="122" customWidth="1"/>
    <col min="9992" max="9992" width="0" style="122" hidden="1" customWidth="1"/>
    <col min="9993" max="9993" width="12.140625" style="122" customWidth="1"/>
    <col min="9994" max="9994" width="11.42578125" style="122"/>
    <col min="9995" max="9995" width="28.7109375" style="122" customWidth="1"/>
    <col min="9996" max="9996" width="20.42578125" style="122" customWidth="1"/>
    <col min="9997" max="9997" width="11.42578125" style="122"/>
    <col min="9998" max="9998" width="13.85546875" style="122" bestFit="1" customWidth="1"/>
    <col min="9999" max="10240" width="11.42578125" style="122"/>
    <col min="10241" max="10242" width="0" style="122" hidden="1" customWidth="1"/>
    <col min="10243" max="10243" width="4.28515625" style="122" customWidth="1"/>
    <col min="10244" max="10244" width="50" style="122" customWidth="1"/>
    <col min="10245" max="10245" width="4" style="122" customWidth="1"/>
    <col min="10246" max="10246" width="26.42578125" style="122" customWidth="1"/>
    <col min="10247" max="10247" width="1.7109375" style="122" customWidth="1"/>
    <col min="10248" max="10248" width="0" style="122" hidden="1" customWidth="1"/>
    <col min="10249" max="10249" width="12.140625" style="122" customWidth="1"/>
    <col min="10250" max="10250" width="11.42578125" style="122"/>
    <col min="10251" max="10251" width="28.7109375" style="122" customWidth="1"/>
    <col min="10252" max="10252" width="20.42578125" style="122" customWidth="1"/>
    <col min="10253" max="10253" width="11.42578125" style="122"/>
    <col min="10254" max="10254" width="13.85546875" style="122" bestFit="1" customWidth="1"/>
    <col min="10255" max="10496" width="11.42578125" style="122"/>
    <col min="10497" max="10498" width="0" style="122" hidden="1" customWidth="1"/>
    <col min="10499" max="10499" width="4.28515625" style="122" customWidth="1"/>
    <col min="10500" max="10500" width="50" style="122" customWidth="1"/>
    <col min="10501" max="10501" width="4" style="122" customWidth="1"/>
    <col min="10502" max="10502" width="26.42578125" style="122" customWidth="1"/>
    <col min="10503" max="10503" width="1.7109375" style="122" customWidth="1"/>
    <col min="10504" max="10504" width="0" style="122" hidden="1" customWidth="1"/>
    <col min="10505" max="10505" width="12.140625" style="122" customWidth="1"/>
    <col min="10506" max="10506" width="11.42578125" style="122"/>
    <col min="10507" max="10507" width="28.7109375" style="122" customWidth="1"/>
    <col min="10508" max="10508" width="20.42578125" style="122" customWidth="1"/>
    <col min="10509" max="10509" width="11.42578125" style="122"/>
    <col min="10510" max="10510" width="13.85546875" style="122" bestFit="1" customWidth="1"/>
    <col min="10511" max="10752" width="11.42578125" style="122"/>
    <col min="10753" max="10754" width="0" style="122" hidden="1" customWidth="1"/>
    <col min="10755" max="10755" width="4.28515625" style="122" customWidth="1"/>
    <col min="10756" max="10756" width="50" style="122" customWidth="1"/>
    <col min="10757" max="10757" width="4" style="122" customWidth="1"/>
    <col min="10758" max="10758" width="26.42578125" style="122" customWidth="1"/>
    <col min="10759" max="10759" width="1.7109375" style="122" customWidth="1"/>
    <col min="10760" max="10760" width="0" style="122" hidden="1" customWidth="1"/>
    <col min="10761" max="10761" width="12.140625" style="122" customWidth="1"/>
    <col min="10762" max="10762" width="11.42578125" style="122"/>
    <col min="10763" max="10763" width="28.7109375" style="122" customWidth="1"/>
    <col min="10764" max="10764" width="20.42578125" style="122" customWidth="1"/>
    <col min="10765" max="10765" width="11.42578125" style="122"/>
    <col min="10766" max="10766" width="13.85546875" style="122" bestFit="1" customWidth="1"/>
    <col min="10767" max="11008" width="11.42578125" style="122"/>
    <col min="11009" max="11010" width="0" style="122" hidden="1" customWidth="1"/>
    <col min="11011" max="11011" width="4.28515625" style="122" customWidth="1"/>
    <col min="11012" max="11012" width="50" style="122" customWidth="1"/>
    <col min="11013" max="11013" width="4" style="122" customWidth="1"/>
    <col min="11014" max="11014" width="26.42578125" style="122" customWidth="1"/>
    <col min="11015" max="11015" width="1.7109375" style="122" customWidth="1"/>
    <col min="11016" max="11016" width="0" style="122" hidden="1" customWidth="1"/>
    <col min="11017" max="11017" width="12.140625" style="122" customWidth="1"/>
    <col min="11018" max="11018" width="11.42578125" style="122"/>
    <col min="11019" max="11019" width="28.7109375" style="122" customWidth="1"/>
    <col min="11020" max="11020" width="20.42578125" style="122" customWidth="1"/>
    <col min="11021" max="11021" width="11.42578125" style="122"/>
    <col min="11022" max="11022" width="13.85546875" style="122" bestFit="1" customWidth="1"/>
    <col min="11023" max="11264" width="11.42578125" style="122"/>
    <col min="11265" max="11266" width="0" style="122" hidden="1" customWidth="1"/>
    <col min="11267" max="11267" width="4.28515625" style="122" customWidth="1"/>
    <col min="11268" max="11268" width="50" style="122" customWidth="1"/>
    <col min="11269" max="11269" width="4" style="122" customWidth="1"/>
    <col min="11270" max="11270" width="26.42578125" style="122" customWidth="1"/>
    <col min="11271" max="11271" width="1.7109375" style="122" customWidth="1"/>
    <col min="11272" max="11272" width="0" style="122" hidden="1" customWidth="1"/>
    <col min="11273" max="11273" width="12.140625" style="122" customWidth="1"/>
    <col min="11274" max="11274" width="11.42578125" style="122"/>
    <col min="11275" max="11275" width="28.7109375" style="122" customWidth="1"/>
    <col min="11276" max="11276" width="20.42578125" style="122" customWidth="1"/>
    <col min="11277" max="11277" width="11.42578125" style="122"/>
    <col min="11278" max="11278" width="13.85546875" style="122" bestFit="1" customWidth="1"/>
    <col min="11279" max="11520" width="11.42578125" style="122"/>
    <col min="11521" max="11522" width="0" style="122" hidden="1" customWidth="1"/>
    <col min="11523" max="11523" width="4.28515625" style="122" customWidth="1"/>
    <col min="11524" max="11524" width="50" style="122" customWidth="1"/>
    <col min="11525" max="11525" width="4" style="122" customWidth="1"/>
    <col min="11526" max="11526" width="26.42578125" style="122" customWidth="1"/>
    <col min="11527" max="11527" width="1.7109375" style="122" customWidth="1"/>
    <col min="11528" max="11528" width="0" style="122" hidden="1" customWidth="1"/>
    <col min="11529" max="11529" width="12.140625" style="122" customWidth="1"/>
    <col min="11530" max="11530" width="11.42578125" style="122"/>
    <col min="11531" max="11531" width="28.7109375" style="122" customWidth="1"/>
    <col min="11532" max="11532" width="20.42578125" style="122" customWidth="1"/>
    <col min="11533" max="11533" width="11.42578125" style="122"/>
    <col min="11534" max="11534" width="13.85546875" style="122" bestFit="1" customWidth="1"/>
    <col min="11535" max="11776" width="11.42578125" style="122"/>
    <col min="11777" max="11778" width="0" style="122" hidden="1" customWidth="1"/>
    <col min="11779" max="11779" width="4.28515625" style="122" customWidth="1"/>
    <col min="11780" max="11780" width="50" style="122" customWidth="1"/>
    <col min="11781" max="11781" width="4" style="122" customWidth="1"/>
    <col min="11782" max="11782" width="26.42578125" style="122" customWidth="1"/>
    <col min="11783" max="11783" width="1.7109375" style="122" customWidth="1"/>
    <col min="11784" max="11784" width="0" style="122" hidden="1" customWidth="1"/>
    <col min="11785" max="11785" width="12.140625" style="122" customWidth="1"/>
    <col min="11786" max="11786" width="11.42578125" style="122"/>
    <col min="11787" max="11787" width="28.7109375" style="122" customWidth="1"/>
    <col min="11788" max="11788" width="20.42578125" style="122" customWidth="1"/>
    <col min="11789" max="11789" width="11.42578125" style="122"/>
    <col min="11790" max="11790" width="13.85546875" style="122" bestFit="1" customWidth="1"/>
    <col min="11791" max="12032" width="11.42578125" style="122"/>
    <col min="12033" max="12034" width="0" style="122" hidden="1" customWidth="1"/>
    <col min="12035" max="12035" width="4.28515625" style="122" customWidth="1"/>
    <col min="12036" max="12036" width="50" style="122" customWidth="1"/>
    <col min="12037" max="12037" width="4" style="122" customWidth="1"/>
    <col min="12038" max="12038" width="26.42578125" style="122" customWidth="1"/>
    <col min="12039" max="12039" width="1.7109375" style="122" customWidth="1"/>
    <col min="12040" max="12040" width="0" style="122" hidden="1" customWidth="1"/>
    <col min="12041" max="12041" width="12.140625" style="122" customWidth="1"/>
    <col min="12042" max="12042" width="11.42578125" style="122"/>
    <col min="12043" max="12043" width="28.7109375" style="122" customWidth="1"/>
    <col min="12044" max="12044" width="20.42578125" style="122" customWidth="1"/>
    <col min="12045" max="12045" width="11.42578125" style="122"/>
    <col min="12046" max="12046" width="13.85546875" style="122" bestFit="1" customWidth="1"/>
    <col min="12047" max="12288" width="11.42578125" style="122"/>
    <col min="12289" max="12290" width="0" style="122" hidden="1" customWidth="1"/>
    <col min="12291" max="12291" width="4.28515625" style="122" customWidth="1"/>
    <col min="12292" max="12292" width="50" style="122" customWidth="1"/>
    <col min="12293" max="12293" width="4" style="122" customWidth="1"/>
    <col min="12294" max="12294" width="26.42578125" style="122" customWidth="1"/>
    <col min="12295" max="12295" width="1.7109375" style="122" customWidth="1"/>
    <col min="12296" max="12296" width="0" style="122" hidden="1" customWidth="1"/>
    <col min="12297" max="12297" width="12.140625" style="122" customWidth="1"/>
    <col min="12298" max="12298" width="11.42578125" style="122"/>
    <col min="12299" max="12299" width="28.7109375" style="122" customWidth="1"/>
    <col min="12300" max="12300" width="20.42578125" style="122" customWidth="1"/>
    <col min="12301" max="12301" width="11.42578125" style="122"/>
    <col min="12302" max="12302" width="13.85546875" style="122" bestFit="1" customWidth="1"/>
    <col min="12303" max="12544" width="11.42578125" style="122"/>
    <col min="12545" max="12546" width="0" style="122" hidden="1" customWidth="1"/>
    <col min="12547" max="12547" width="4.28515625" style="122" customWidth="1"/>
    <col min="12548" max="12548" width="50" style="122" customWidth="1"/>
    <col min="12549" max="12549" width="4" style="122" customWidth="1"/>
    <col min="12550" max="12550" width="26.42578125" style="122" customWidth="1"/>
    <col min="12551" max="12551" width="1.7109375" style="122" customWidth="1"/>
    <col min="12552" max="12552" width="0" style="122" hidden="1" customWidth="1"/>
    <col min="12553" max="12553" width="12.140625" style="122" customWidth="1"/>
    <col min="12554" max="12554" width="11.42578125" style="122"/>
    <col min="12555" max="12555" width="28.7109375" style="122" customWidth="1"/>
    <col min="12556" max="12556" width="20.42578125" style="122" customWidth="1"/>
    <col min="12557" max="12557" width="11.42578125" style="122"/>
    <col min="12558" max="12558" width="13.85546875" style="122" bestFit="1" customWidth="1"/>
    <col min="12559" max="12800" width="11.42578125" style="122"/>
    <col min="12801" max="12802" width="0" style="122" hidden="1" customWidth="1"/>
    <col min="12803" max="12803" width="4.28515625" style="122" customWidth="1"/>
    <col min="12804" max="12804" width="50" style="122" customWidth="1"/>
    <col min="12805" max="12805" width="4" style="122" customWidth="1"/>
    <col min="12806" max="12806" width="26.42578125" style="122" customWidth="1"/>
    <col min="12807" max="12807" width="1.7109375" style="122" customWidth="1"/>
    <col min="12808" max="12808" width="0" style="122" hidden="1" customWidth="1"/>
    <col min="12809" max="12809" width="12.140625" style="122" customWidth="1"/>
    <col min="12810" max="12810" width="11.42578125" style="122"/>
    <col min="12811" max="12811" width="28.7109375" style="122" customWidth="1"/>
    <col min="12812" max="12812" width="20.42578125" style="122" customWidth="1"/>
    <col min="12813" max="12813" width="11.42578125" style="122"/>
    <col min="12814" max="12814" width="13.85546875" style="122" bestFit="1" customWidth="1"/>
    <col min="12815" max="13056" width="11.42578125" style="122"/>
    <col min="13057" max="13058" width="0" style="122" hidden="1" customWidth="1"/>
    <col min="13059" max="13059" width="4.28515625" style="122" customWidth="1"/>
    <col min="13060" max="13060" width="50" style="122" customWidth="1"/>
    <col min="13061" max="13061" width="4" style="122" customWidth="1"/>
    <col min="13062" max="13062" width="26.42578125" style="122" customWidth="1"/>
    <col min="13063" max="13063" width="1.7109375" style="122" customWidth="1"/>
    <col min="13064" max="13064" width="0" style="122" hidden="1" customWidth="1"/>
    <col min="13065" max="13065" width="12.140625" style="122" customWidth="1"/>
    <col min="13066" max="13066" width="11.42578125" style="122"/>
    <col min="13067" max="13067" width="28.7109375" style="122" customWidth="1"/>
    <col min="13068" max="13068" width="20.42578125" style="122" customWidth="1"/>
    <col min="13069" max="13069" width="11.42578125" style="122"/>
    <col min="13070" max="13070" width="13.85546875" style="122" bestFit="1" customWidth="1"/>
    <col min="13071" max="13312" width="11.42578125" style="122"/>
    <col min="13313" max="13314" width="0" style="122" hidden="1" customWidth="1"/>
    <col min="13315" max="13315" width="4.28515625" style="122" customWidth="1"/>
    <col min="13316" max="13316" width="50" style="122" customWidth="1"/>
    <col min="13317" max="13317" width="4" style="122" customWidth="1"/>
    <col min="13318" max="13318" width="26.42578125" style="122" customWidth="1"/>
    <col min="13319" max="13319" width="1.7109375" style="122" customWidth="1"/>
    <col min="13320" max="13320" width="0" style="122" hidden="1" customWidth="1"/>
    <col min="13321" max="13321" width="12.140625" style="122" customWidth="1"/>
    <col min="13322" max="13322" width="11.42578125" style="122"/>
    <col min="13323" max="13323" width="28.7109375" style="122" customWidth="1"/>
    <col min="13324" max="13324" width="20.42578125" style="122" customWidth="1"/>
    <col min="13325" max="13325" width="11.42578125" style="122"/>
    <col min="13326" max="13326" width="13.85546875" style="122" bestFit="1" customWidth="1"/>
    <col min="13327" max="13568" width="11.42578125" style="122"/>
    <col min="13569" max="13570" width="0" style="122" hidden="1" customWidth="1"/>
    <col min="13571" max="13571" width="4.28515625" style="122" customWidth="1"/>
    <col min="13572" max="13572" width="50" style="122" customWidth="1"/>
    <col min="13573" max="13573" width="4" style="122" customWidth="1"/>
    <col min="13574" max="13574" width="26.42578125" style="122" customWidth="1"/>
    <col min="13575" max="13575" width="1.7109375" style="122" customWidth="1"/>
    <col min="13576" max="13576" width="0" style="122" hidden="1" customWidth="1"/>
    <col min="13577" max="13577" width="12.140625" style="122" customWidth="1"/>
    <col min="13578" max="13578" width="11.42578125" style="122"/>
    <col min="13579" max="13579" width="28.7109375" style="122" customWidth="1"/>
    <col min="13580" max="13580" width="20.42578125" style="122" customWidth="1"/>
    <col min="13581" max="13581" width="11.42578125" style="122"/>
    <col min="13582" max="13582" width="13.85546875" style="122" bestFit="1" customWidth="1"/>
    <col min="13583" max="13824" width="11.42578125" style="122"/>
    <col min="13825" max="13826" width="0" style="122" hidden="1" customWidth="1"/>
    <col min="13827" max="13827" width="4.28515625" style="122" customWidth="1"/>
    <col min="13828" max="13828" width="50" style="122" customWidth="1"/>
    <col min="13829" max="13829" width="4" style="122" customWidth="1"/>
    <col min="13830" max="13830" width="26.42578125" style="122" customWidth="1"/>
    <col min="13831" max="13831" width="1.7109375" style="122" customWidth="1"/>
    <col min="13832" max="13832" width="0" style="122" hidden="1" customWidth="1"/>
    <col min="13833" max="13833" width="12.140625" style="122" customWidth="1"/>
    <col min="13834" max="13834" width="11.42578125" style="122"/>
    <col min="13835" max="13835" width="28.7109375" style="122" customWidth="1"/>
    <col min="13836" max="13836" width="20.42578125" style="122" customWidth="1"/>
    <col min="13837" max="13837" width="11.42578125" style="122"/>
    <col min="13838" max="13838" width="13.85546875" style="122" bestFit="1" customWidth="1"/>
    <col min="13839" max="14080" width="11.42578125" style="122"/>
    <col min="14081" max="14082" width="0" style="122" hidden="1" customWidth="1"/>
    <col min="14083" max="14083" width="4.28515625" style="122" customWidth="1"/>
    <col min="14084" max="14084" width="50" style="122" customWidth="1"/>
    <col min="14085" max="14085" width="4" style="122" customWidth="1"/>
    <col min="14086" max="14086" width="26.42578125" style="122" customWidth="1"/>
    <col min="14087" max="14087" width="1.7109375" style="122" customWidth="1"/>
    <col min="14088" max="14088" width="0" style="122" hidden="1" customWidth="1"/>
    <col min="14089" max="14089" width="12.140625" style="122" customWidth="1"/>
    <col min="14090" max="14090" width="11.42578125" style="122"/>
    <col min="14091" max="14091" width="28.7109375" style="122" customWidth="1"/>
    <col min="14092" max="14092" width="20.42578125" style="122" customWidth="1"/>
    <col min="14093" max="14093" width="11.42578125" style="122"/>
    <col min="14094" max="14094" width="13.85546875" style="122" bestFit="1" customWidth="1"/>
    <col min="14095" max="14336" width="11.42578125" style="122"/>
    <col min="14337" max="14338" width="0" style="122" hidden="1" customWidth="1"/>
    <col min="14339" max="14339" width="4.28515625" style="122" customWidth="1"/>
    <col min="14340" max="14340" width="50" style="122" customWidth="1"/>
    <col min="14341" max="14341" width="4" style="122" customWidth="1"/>
    <col min="14342" max="14342" width="26.42578125" style="122" customWidth="1"/>
    <col min="14343" max="14343" width="1.7109375" style="122" customWidth="1"/>
    <col min="14344" max="14344" width="0" style="122" hidden="1" customWidth="1"/>
    <col min="14345" max="14345" width="12.140625" style="122" customWidth="1"/>
    <col min="14346" max="14346" width="11.42578125" style="122"/>
    <col min="14347" max="14347" width="28.7109375" style="122" customWidth="1"/>
    <col min="14348" max="14348" width="20.42578125" style="122" customWidth="1"/>
    <col min="14349" max="14349" width="11.42578125" style="122"/>
    <col min="14350" max="14350" width="13.85546875" style="122" bestFit="1" customWidth="1"/>
    <col min="14351" max="14592" width="11.42578125" style="122"/>
    <col min="14593" max="14594" width="0" style="122" hidden="1" customWidth="1"/>
    <col min="14595" max="14595" width="4.28515625" style="122" customWidth="1"/>
    <col min="14596" max="14596" width="50" style="122" customWidth="1"/>
    <col min="14597" max="14597" width="4" style="122" customWidth="1"/>
    <col min="14598" max="14598" width="26.42578125" style="122" customWidth="1"/>
    <col min="14599" max="14599" width="1.7109375" style="122" customWidth="1"/>
    <col min="14600" max="14600" width="0" style="122" hidden="1" customWidth="1"/>
    <col min="14601" max="14601" width="12.140625" style="122" customWidth="1"/>
    <col min="14602" max="14602" width="11.42578125" style="122"/>
    <col min="14603" max="14603" width="28.7109375" style="122" customWidth="1"/>
    <col min="14604" max="14604" width="20.42578125" style="122" customWidth="1"/>
    <col min="14605" max="14605" width="11.42578125" style="122"/>
    <col min="14606" max="14606" width="13.85546875" style="122" bestFit="1" customWidth="1"/>
    <col min="14607" max="14848" width="11.42578125" style="122"/>
    <col min="14849" max="14850" width="0" style="122" hidden="1" customWidth="1"/>
    <col min="14851" max="14851" width="4.28515625" style="122" customWidth="1"/>
    <col min="14852" max="14852" width="50" style="122" customWidth="1"/>
    <col min="14853" max="14853" width="4" style="122" customWidth="1"/>
    <col min="14854" max="14854" width="26.42578125" style="122" customWidth="1"/>
    <col min="14855" max="14855" width="1.7109375" style="122" customWidth="1"/>
    <col min="14856" max="14856" width="0" style="122" hidden="1" customWidth="1"/>
    <col min="14857" max="14857" width="12.140625" style="122" customWidth="1"/>
    <col min="14858" max="14858" width="11.42578125" style="122"/>
    <col min="14859" max="14859" width="28.7109375" style="122" customWidth="1"/>
    <col min="14860" max="14860" width="20.42578125" style="122" customWidth="1"/>
    <col min="14861" max="14861" width="11.42578125" style="122"/>
    <col min="14862" max="14862" width="13.85546875" style="122" bestFit="1" customWidth="1"/>
    <col min="14863" max="15104" width="11.42578125" style="122"/>
    <col min="15105" max="15106" width="0" style="122" hidden="1" customWidth="1"/>
    <col min="15107" max="15107" width="4.28515625" style="122" customWidth="1"/>
    <col min="15108" max="15108" width="50" style="122" customWidth="1"/>
    <col min="15109" max="15109" width="4" style="122" customWidth="1"/>
    <col min="15110" max="15110" width="26.42578125" style="122" customWidth="1"/>
    <col min="15111" max="15111" width="1.7109375" style="122" customWidth="1"/>
    <col min="15112" max="15112" width="0" style="122" hidden="1" customWidth="1"/>
    <col min="15113" max="15113" width="12.140625" style="122" customWidth="1"/>
    <col min="15114" max="15114" width="11.42578125" style="122"/>
    <col min="15115" max="15115" width="28.7109375" style="122" customWidth="1"/>
    <col min="15116" max="15116" width="20.42578125" style="122" customWidth="1"/>
    <col min="15117" max="15117" width="11.42578125" style="122"/>
    <col min="15118" max="15118" width="13.85546875" style="122" bestFit="1" customWidth="1"/>
    <col min="15119" max="15360" width="11.42578125" style="122"/>
    <col min="15361" max="15362" width="0" style="122" hidden="1" customWidth="1"/>
    <col min="15363" max="15363" width="4.28515625" style="122" customWidth="1"/>
    <col min="15364" max="15364" width="50" style="122" customWidth="1"/>
    <col min="15365" max="15365" width="4" style="122" customWidth="1"/>
    <col min="15366" max="15366" width="26.42578125" style="122" customWidth="1"/>
    <col min="15367" max="15367" width="1.7109375" style="122" customWidth="1"/>
    <col min="15368" max="15368" width="0" style="122" hidden="1" customWidth="1"/>
    <col min="15369" max="15369" width="12.140625" style="122" customWidth="1"/>
    <col min="15370" max="15370" width="11.42578125" style="122"/>
    <col min="15371" max="15371" width="28.7109375" style="122" customWidth="1"/>
    <col min="15372" max="15372" width="20.42578125" style="122" customWidth="1"/>
    <col min="15373" max="15373" width="11.42578125" style="122"/>
    <col min="15374" max="15374" width="13.85546875" style="122" bestFit="1" customWidth="1"/>
    <col min="15375" max="15616" width="11.42578125" style="122"/>
    <col min="15617" max="15618" width="0" style="122" hidden="1" customWidth="1"/>
    <col min="15619" max="15619" width="4.28515625" style="122" customWidth="1"/>
    <col min="15620" max="15620" width="50" style="122" customWidth="1"/>
    <col min="15621" max="15621" width="4" style="122" customWidth="1"/>
    <col min="15622" max="15622" width="26.42578125" style="122" customWidth="1"/>
    <col min="15623" max="15623" width="1.7109375" style="122" customWidth="1"/>
    <col min="15624" max="15624" width="0" style="122" hidden="1" customWidth="1"/>
    <col min="15625" max="15625" width="12.140625" style="122" customWidth="1"/>
    <col min="15626" max="15626" width="11.42578125" style="122"/>
    <col min="15627" max="15627" width="28.7109375" style="122" customWidth="1"/>
    <col min="15628" max="15628" width="20.42578125" style="122" customWidth="1"/>
    <col min="15629" max="15629" width="11.42578125" style="122"/>
    <col min="15630" max="15630" width="13.85546875" style="122" bestFit="1" customWidth="1"/>
    <col min="15631" max="15872" width="11.42578125" style="122"/>
    <col min="15873" max="15874" width="0" style="122" hidden="1" customWidth="1"/>
    <col min="15875" max="15875" width="4.28515625" style="122" customWidth="1"/>
    <col min="15876" max="15876" width="50" style="122" customWidth="1"/>
    <col min="15877" max="15877" width="4" style="122" customWidth="1"/>
    <col min="15878" max="15878" width="26.42578125" style="122" customWidth="1"/>
    <col min="15879" max="15879" width="1.7109375" style="122" customWidth="1"/>
    <col min="15880" max="15880" width="0" style="122" hidden="1" customWidth="1"/>
    <col min="15881" max="15881" width="12.140625" style="122" customWidth="1"/>
    <col min="15882" max="15882" width="11.42578125" style="122"/>
    <col min="15883" max="15883" width="28.7109375" style="122" customWidth="1"/>
    <col min="15884" max="15884" width="20.42578125" style="122" customWidth="1"/>
    <col min="15885" max="15885" width="11.42578125" style="122"/>
    <col min="15886" max="15886" width="13.85546875" style="122" bestFit="1" customWidth="1"/>
    <col min="15887" max="16128" width="11.42578125" style="122"/>
    <col min="16129" max="16130" width="0" style="122" hidden="1" customWidth="1"/>
    <col min="16131" max="16131" width="4.28515625" style="122" customWidth="1"/>
    <col min="16132" max="16132" width="50" style="122" customWidth="1"/>
    <col min="16133" max="16133" width="4" style="122" customWidth="1"/>
    <col min="16134" max="16134" width="26.42578125" style="122" customWidth="1"/>
    <col min="16135" max="16135" width="1.7109375" style="122" customWidth="1"/>
    <col min="16136" max="16136" width="0" style="122" hidden="1" customWidth="1"/>
    <col min="16137" max="16137" width="12.140625" style="122" customWidth="1"/>
    <col min="16138" max="16138" width="11.42578125" style="122"/>
    <col min="16139" max="16139" width="28.7109375" style="122" customWidth="1"/>
    <col min="16140" max="16140" width="20.42578125" style="122" customWidth="1"/>
    <col min="16141" max="16141" width="11.42578125" style="122"/>
    <col min="16142" max="16142" width="13.85546875" style="122" bestFit="1" customWidth="1"/>
    <col min="16143" max="16384" width="11.42578125" style="122"/>
  </cols>
  <sheetData>
    <row r="1" spans="1:10" x14ac:dyDescent="0.25">
      <c r="D1" s="121"/>
      <c r="E1" s="121"/>
      <c r="F1" s="121"/>
    </row>
    <row r="2" spans="1:10" x14ac:dyDescent="0.25">
      <c r="C2" s="121"/>
      <c r="D2" s="121"/>
      <c r="E2" s="121"/>
      <c r="F2" s="121"/>
      <c r="G2" s="121"/>
      <c r="H2" s="121"/>
    </row>
    <row r="3" spans="1:10" x14ac:dyDescent="0.25">
      <c r="C3" s="121"/>
      <c r="D3" s="121"/>
      <c r="E3" s="121"/>
      <c r="F3" s="121"/>
      <c r="G3" s="121"/>
      <c r="H3" s="121"/>
    </row>
    <row r="4" spans="1:10" x14ac:dyDescent="0.25">
      <c r="C4" s="121"/>
      <c r="D4" s="121"/>
      <c r="E4" s="121"/>
      <c r="F4" s="121"/>
      <c r="G4" s="121"/>
      <c r="H4" s="121"/>
    </row>
    <row r="5" spans="1:10" ht="15.75" x14ac:dyDescent="0.25">
      <c r="C5" s="175" t="str">
        <f>+[1]BC!D5</f>
        <v>Servicio Nacional de Salud</v>
      </c>
      <c r="D5" s="175"/>
      <c r="E5" s="175"/>
      <c r="F5" s="175"/>
      <c r="G5" s="175"/>
      <c r="H5" s="175"/>
      <c r="I5" s="175"/>
      <c r="J5" s="175"/>
    </row>
    <row r="6" spans="1:10" ht="15.75" x14ac:dyDescent="0.25">
      <c r="C6" s="175" t="s">
        <v>207</v>
      </c>
      <c r="D6" s="175"/>
      <c r="E6" s="175"/>
      <c r="F6" s="175"/>
      <c r="G6" s="175"/>
      <c r="H6" s="175"/>
      <c r="I6" s="175"/>
      <c r="J6" s="175"/>
    </row>
    <row r="7" spans="1:10" ht="15.75" x14ac:dyDescent="0.25">
      <c r="C7" s="175" t="s">
        <v>208</v>
      </c>
      <c r="D7" s="175"/>
      <c r="E7" s="175"/>
      <c r="F7" s="175"/>
      <c r="G7" s="175"/>
      <c r="H7" s="175"/>
      <c r="I7" s="175"/>
      <c r="J7" s="175"/>
    </row>
    <row r="8" spans="1:10" ht="15.75" x14ac:dyDescent="0.25">
      <c r="C8" s="175" t="s">
        <v>538</v>
      </c>
      <c r="D8" s="175"/>
      <c r="E8" s="175"/>
      <c r="F8" s="175"/>
      <c r="G8" s="175"/>
      <c r="H8" s="175"/>
      <c r="I8" s="175"/>
      <c r="J8" s="175"/>
    </row>
    <row r="9" spans="1:10" ht="15.75" x14ac:dyDescent="0.25">
      <c r="C9" s="175" t="s">
        <v>209</v>
      </c>
      <c r="D9" s="175"/>
      <c r="E9" s="175"/>
      <c r="F9" s="175"/>
      <c r="G9" s="175"/>
      <c r="H9" s="175"/>
      <c r="I9" s="175"/>
      <c r="J9" s="175"/>
    </row>
    <row r="10" spans="1:10" x14ac:dyDescent="0.25">
      <c r="C10" s="121"/>
      <c r="D10" s="123"/>
      <c r="E10" s="123"/>
      <c r="F10" s="121"/>
      <c r="G10" s="121"/>
      <c r="H10" s="121"/>
    </row>
    <row r="11" spans="1:10" x14ac:dyDescent="0.25">
      <c r="C11" s="121"/>
      <c r="D11" s="121"/>
      <c r="E11" s="121"/>
      <c r="F11" s="124"/>
      <c r="G11" s="125"/>
      <c r="H11" s="124">
        <f>+[2]BC!G11</f>
        <v>2016</v>
      </c>
    </row>
    <row r="12" spans="1:10" x14ac:dyDescent="0.25">
      <c r="A12" s="119" t="s">
        <v>210</v>
      </c>
      <c r="C12" s="154" t="s">
        <v>211</v>
      </c>
      <c r="D12" s="126"/>
      <c r="E12" s="126"/>
      <c r="F12" s="127"/>
      <c r="G12" s="128"/>
      <c r="H12" s="128"/>
    </row>
    <row r="13" spans="1:10" x14ac:dyDescent="0.25">
      <c r="C13" s="154" t="s">
        <v>212</v>
      </c>
      <c r="D13" s="126"/>
      <c r="E13" s="126"/>
      <c r="F13" s="128"/>
      <c r="G13" s="128"/>
      <c r="H13" s="128"/>
    </row>
    <row r="14" spans="1:10" x14ac:dyDescent="0.25">
      <c r="A14" s="119" t="s">
        <v>213</v>
      </c>
      <c r="C14" s="121"/>
      <c r="D14" s="121" t="s">
        <v>214</v>
      </c>
      <c r="E14" s="121"/>
      <c r="F14" s="129">
        <f>'[3]Balanza Comprobacion'!E8</f>
        <v>358696.33382000611</v>
      </c>
      <c r="G14" s="130"/>
      <c r="H14" s="131"/>
    </row>
    <row r="15" spans="1:10" customFormat="1" x14ac:dyDescent="0.25">
      <c r="A15" s="132" t="s">
        <v>215</v>
      </c>
      <c r="B15" s="110"/>
      <c r="C15" s="109"/>
      <c r="D15" s="121" t="s">
        <v>216</v>
      </c>
      <c r="E15" s="121"/>
      <c r="F15" s="133">
        <f>'[3]Balanza Comprobacion'!E9</f>
        <v>39904507.879999995</v>
      </c>
      <c r="G15" s="134"/>
      <c r="H15" s="135"/>
      <c r="I15" s="110"/>
    </row>
    <row r="16" spans="1:10" customFormat="1" x14ac:dyDescent="0.25">
      <c r="A16" s="132" t="s">
        <v>217</v>
      </c>
      <c r="B16" s="110"/>
      <c r="C16" s="109"/>
      <c r="D16" s="121" t="s">
        <v>218</v>
      </c>
      <c r="E16" s="121"/>
      <c r="F16" s="133">
        <f>'[3]Balanza Comprobacion'!E10</f>
        <v>6166063.8300000001</v>
      </c>
      <c r="G16" s="134"/>
      <c r="H16" s="135"/>
      <c r="I16" s="110"/>
    </row>
    <row r="17" spans="1:14" x14ac:dyDescent="0.25">
      <c r="C17" s="154" t="s">
        <v>219</v>
      </c>
      <c r="D17" s="121"/>
      <c r="E17" s="121"/>
      <c r="F17" s="136">
        <f>SUM(F13:F16)</f>
        <v>46429268.043820001</v>
      </c>
      <c r="G17" s="130"/>
      <c r="H17" s="137">
        <f>SUM(H13:H16)</f>
        <v>0</v>
      </c>
    </row>
    <row r="18" spans="1:14" x14ac:dyDescent="0.25">
      <c r="C18" s="154"/>
      <c r="D18" s="121"/>
      <c r="E18" s="121"/>
      <c r="F18" s="138"/>
      <c r="G18" s="130"/>
      <c r="H18" s="138"/>
    </row>
    <row r="19" spans="1:14" x14ac:dyDescent="0.25">
      <c r="C19" s="154" t="s">
        <v>220</v>
      </c>
      <c r="D19" s="121"/>
      <c r="E19" s="121"/>
      <c r="F19" s="131"/>
      <c r="G19" s="131"/>
      <c r="H19" s="131"/>
      <c r="L19" s="139"/>
      <c r="N19" s="140"/>
    </row>
    <row r="20" spans="1:14" customFormat="1" x14ac:dyDescent="0.25">
      <c r="A20" s="132" t="s">
        <v>221</v>
      </c>
      <c r="B20" s="110"/>
      <c r="C20" s="109"/>
      <c r="D20" s="121" t="s">
        <v>222</v>
      </c>
      <c r="E20" s="121"/>
      <c r="F20" s="133">
        <f>'[3]Balanza Comprobacion'!E12</f>
        <v>20795723.079999998</v>
      </c>
      <c r="G20" s="134"/>
      <c r="H20" s="135"/>
      <c r="I20" s="110"/>
    </row>
    <row r="21" spans="1:14" customFormat="1" x14ac:dyDescent="0.25">
      <c r="A21" s="132" t="s">
        <v>223</v>
      </c>
      <c r="B21" s="110"/>
      <c r="C21" s="109"/>
      <c r="D21" s="121" t="s">
        <v>224</v>
      </c>
      <c r="E21" s="121"/>
      <c r="F21" s="135">
        <f>'[3]Benef. Empl x pagar Larg. Plaz'!B13</f>
        <v>0</v>
      </c>
      <c r="G21" s="134"/>
      <c r="H21" s="135"/>
      <c r="I21" s="110"/>
    </row>
    <row r="22" spans="1:14" customFormat="1" x14ac:dyDescent="0.25">
      <c r="A22" s="132" t="s">
        <v>225</v>
      </c>
      <c r="B22" s="110"/>
      <c r="C22" s="109"/>
      <c r="D22" s="121" t="s">
        <v>226</v>
      </c>
      <c r="E22" s="121"/>
      <c r="F22" s="141">
        <f>'[3]Balanza Comprobacion'!F13</f>
        <v>0</v>
      </c>
      <c r="G22" s="134"/>
      <c r="H22" s="135"/>
      <c r="I22" s="110"/>
    </row>
    <row r="23" spans="1:14" x14ac:dyDescent="0.25">
      <c r="C23" s="154" t="s">
        <v>227</v>
      </c>
      <c r="D23" s="121"/>
      <c r="E23" s="121"/>
      <c r="F23" s="136">
        <f>F20-F22</f>
        <v>20795723.079999998</v>
      </c>
      <c r="G23" s="130"/>
      <c r="H23" s="137">
        <f>SUM(H20:H22)</f>
        <v>0</v>
      </c>
      <c r="L23" s="142"/>
    </row>
    <row r="24" spans="1:14" x14ac:dyDescent="0.25">
      <c r="C24" s="154"/>
      <c r="D24" s="121"/>
      <c r="E24" s="121"/>
      <c r="F24" s="138"/>
      <c r="G24" s="130"/>
      <c r="H24" s="138"/>
      <c r="L24" s="142"/>
    </row>
    <row r="25" spans="1:14" ht="15.75" thickBot="1" x14ac:dyDescent="0.3">
      <c r="C25" s="154" t="s">
        <v>228</v>
      </c>
      <c r="D25" s="121"/>
      <c r="E25" s="121"/>
      <c r="F25" s="143">
        <f>SUM(F23,F17)</f>
        <v>67224991.123820007</v>
      </c>
      <c r="G25" s="144"/>
      <c r="H25" s="145">
        <f>SUM(H23,H17)</f>
        <v>0</v>
      </c>
    </row>
    <row r="26" spans="1:14" ht="15.75" thickTop="1" x14ac:dyDescent="0.25">
      <c r="C26" s="121"/>
      <c r="D26" s="121" t="s">
        <v>229</v>
      </c>
      <c r="E26" s="121"/>
      <c r="F26" s="131"/>
      <c r="G26" s="131"/>
      <c r="H26" s="131"/>
    </row>
    <row r="27" spans="1:14" x14ac:dyDescent="0.25">
      <c r="C27" s="146" t="s">
        <v>230</v>
      </c>
      <c r="D27" s="121"/>
      <c r="E27" s="121"/>
      <c r="F27" s="131"/>
      <c r="G27" s="131"/>
      <c r="H27" s="131"/>
    </row>
    <row r="28" spans="1:14" x14ac:dyDescent="0.25">
      <c r="C28" s="154" t="s">
        <v>231</v>
      </c>
      <c r="D28" s="121"/>
      <c r="E28" s="121"/>
      <c r="F28" s="130"/>
      <c r="G28" s="130"/>
      <c r="H28" s="130"/>
    </row>
    <row r="29" spans="1:14" x14ac:dyDescent="0.25">
      <c r="A29" s="119" t="s">
        <v>232</v>
      </c>
      <c r="C29" s="121"/>
      <c r="D29" s="121" t="s">
        <v>233</v>
      </c>
      <c r="E29" s="121"/>
      <c r="F29" s="147">
        <f>'[3]Balanza Comprobacion'!F16</f>
        <v>54937527.247000009</v>
      </c>
      <c r="G29" s="130"/>
      <c r="H29" s="131"/>
    </row>
    <row r="30" spans="1:14" customFormat="1" x14ac:dyDescent="0.25">
      <c r="A30" s="132" t="s">
        <v>234</v>
      </c>
      <c r="B30" s="110"/>
      <c r="C30" s="109"/>
      <c r="D30" s="121" t="s">
        <v>235</v>
      </c>
      <c r="E30" s="121"/>
      <c r="F30" s="148">
        <f>'[3]Balanza Comprobacion'!F18</f>
        <v>0</v>
      </c>
      <c r="G30" s="134"/>
      <c r="H30" s="135"/>
      <c r="I30" s="110"/>
    </row>
    <row r="31" spans="1:14" x14ac:dyDescent="0.25">
      <c r="C31" s="154" t="s">
        <v>236</v>
      </c>
      <c r="D31" s="121"/>
      <c r="E31" s="121"/>
      <c r="F31" s="149">
        <f>SUM(F29:F30)</f>
        <v>54937527.247000009</v>
      </c>
      <c r="G31" s="130"/>
      <c r="H31" s="138">
        <f>SUM(H29:H30)</f>
        <v>0</v>
      </c>
    </row>
    <row r="32" spans="1:14" x14ac:dyDescent="0.25">
      <c r="C32" s="154"/>
      <c r="D32" s="121"/>
      <c r="E32" s="121"/>
      <c r="F32" s="138"/>
      <c r="G32" s="130"/>
      <c r="H32" s="131"/>
    </row>
    <row r="33" spans="1:9" customFormat="1" x14ac:dyDescent="0.25">
      <c r="A33" s="132"/>
      <c r="B33" s="110"/>
      <c r="C33" s="150" t="s">
        <v>237</v>
      </c>
      <c r="D33" s="109"/>
      <c r="E33" s="109"/>
      <c r="F33" s="135">
        <v>0</v>
      </c>
      <c r="G33" s="135"/>
      <c r="H33" s="135"/>
      <c r="I33" s="110"/>
    </row>
    <row r="34" spans="1:9" customFormat="1" x14ac:dyDescent="0.25">
      <c r="A34" s="132"/>
      <c r="B34" s="110"/>
      <c r="C34" s="150"/>
      <c r="D34" s="109" t="s">
        <v>238</v>
      </c>
      <c r="E34" s="109"/>
      <c r="F34" s="135"/>
      <c r="G34" s="135"/>
      <c r="H34" s="135"/>
      <c r="I34" s="110"/>
    </row>
    <row r="35" spans="1:9" customFormat="1" ht="16.5" customHeight="1" x14ac:dyDescent="0.25">
      <c r="A35" s="132"/>
      <c r="B35" s="110"/>
      <c r="C35" s="150" t="s">
        <v>239</v>
      </c>
      <c r="D35" s="109"/>
      <c r="E35" s="109"/>
      <c r="F35" s="137">
        <v>0</v>
      </c>
      <c r="G35" s="134"/>
      <c r="H35" s="131"/>
      <c r="I35" s="110"/>
    </row>
    <row r="36" spans="1:9" customFormat="1" ht="16.5" customHeight="1" x14ac:dyDescent="0.25">
      <c r="A36" s="132"/>
      <c r="B36" s="110"/>
      <c r="C36" s="150"/>
      <c r="D36" s="109"/>
      <c r="E36" s="109"/>
      <c r="F36" s="138"/>
      <c r="G36" s="134"/>
      <c r="H36" s="131"/>
      <c r="I36" s="110"/>
    </row>
    <row r="37" spans="1:9" x14ac:dyDescent="0.25">
      <c r="C37" s="154" t="s">
        <v>240</v>
      </c>
      <c r="D37" s="121"/>
      <c r="E37" s="121"/>
      <c r="F37" s="149">
        <f>+F31+F35</f>
        <v>54937527.247000009</v>
      </c>
      <c r="G37" s="144"/>
      <c r="H37" s="137">
        <f>SUM(H31,H35)</f>
        <v>0</v>
      </c>
    </row>
    <row r="38" spans="1:9" x14ac:dyDescent="0.25">
      <c r="C38" s="154"/>
      <c r="D38" s="121"/>
      <c r="E38" s="121"/>
      <c r="F38" s="131"/>
      <c r="G38" s="131"/>
      <c r="H38" s="131"/>
    </row>
    <row r="39" spans="1:9" x14ac:dyDescent="0.25">
      <c r="C39" s="154" t="s">
        <v>241</v>
      </c>
      <c r="D39" s="121"/>
      <c r="E39" s="121"/>
      <c r="F39" s="131"/>
      <c r="G39" s="131"/>
      <c r="H39" s="131"/>
    </row>
    <row r="40" spans="1:9" customFormat="1" x14ac:dyDescent="0.25">
      <c r="A40" s="132" t="s">
        <v>242</v>
      </c>
      <c r="B40" s="110"/>
      <c r="C40" s="150"/>
      <c r="D40" s="121" t="s">
        <v>243</v>
      </c>
      <c r="E40" s="121"/>
      <c r="F40" s="133">
        <v>16253561.636820003</v>
      </c>
      <c r="G40" s="134"/>
      <c r="H40" s="135"/>
      <c r="I40" s="110"/>
    </row>
    <row r="41" spans="1:9" customFormat="1" x14ac:dyDescent="0.25">
      <c r="A41" s="132" t="s">
        <v>244</v>
      </c>
      <c r="B41" s="110"/>
      <c r="C41" s="109"/>
      <c r="D41" s="121" t="s">
        <v>245</v>
      </c>
      <c r="E41" s="121"/>
      <c r="F41" s="135"/>
      <c r="G41" s="134"/>
      <c r="H41" s="135"/>
      <c r="I41" s="110"/>
    </row>
    <row r="42" spans="1:9" x14ac:dyDescent="0.25">
      <c r="A42" s="119" t="s">
        <v>246</v>
      </c>
      <c r="C42" s="121"/>
      <c r="D42" s="121" t="s">
        <v>247</v>
      </c>
      <c r="E42" s="121"/>
      <c r="F42" s="129">
        <v>-3966097.7600000054</v>
      </c>
      <c r="G42" s="130"/>
      <c r="H42" s="131"/>
    </row>
    <row r="43" spans="1:9" x14ac:dyDescent="0.25">
      <c r="A43" s="119" t="s">
        <v>248</v>
      </c>
      <c r="C43" s="121"/>
      <c r="D43" s="121" t="s">
        <v>249</v>
      </c>
      <c r="E43" s="121"/>
      <c r="F43" s="151"/>
      <c r="G43" s="130"/>
      <c r="H43" s="151"/>
    </row>
    <row r="44" spans="1:9" customFormat="1" x14ac:dyDescent="0.25">
      <c r="A44" s="132" t="s">
        <v>250</v>
      </c>
      <c r="B44" s="110"/>
      <c r="C44" s="109"/>
      <c r="D44" s="121" t="s">
        <v>251</v>
      </c>
      <c r="E44" s="121"/>
      <c r="F44" s="131"/>
      <c r="G44" s="134"/>
      <c r="H44" s="131"/>
      <c r="I44" s="110"/>
    </row>
    <row r="45" spans="1:9" x14ac:dyDescent="0.25">
      <c r="C45" s="154" t="s">
        <v>252</v>
      </c>
      <c r="D45" s="121"/>
      <c r="E45" s="121"/>
      <c r="F45" s="136">
        <f>+F40+F42+F43</f>
        <v>12287463.876819998</v>
      </c>
      <c r="G45" s="144"/>
      <c r="H45" s="137"/>
    </row>
    <row r="46" spans="1:9" x14ac:dyDescent="0.25">
      <c r="C46" s="154"/>
      <c r="D46" s="121"/>
      <c r="E46" s="121"/>
      <c r="F46" s="128"/>
      <c r="G46" s="128"/>
      <c r="H46" s="128"/>
    </row>
    <row r="47" spans="1:9" ht="15.75" thickBot="1" x14ac:dyDescent="0.3">
      <c r="C47" s="154" t="s">
        <v>253</v>
      </c>
      <c r="D47" s="121"/>
      <c r="E47" s="121"/>
      <c r="F47" s="143">
        <f>+F37+F45</f>
        <v>67224991.123820007</v>
      </c>
      <c r="G47" s="128"/>
      <c r="H47" s="145">
        <f>+H37+H45</f>
        <v>0</v>
      </c>
      <c r="I47" s="152">
        <f>+F25-F47</f>
        <v>0</v>
      </c>
    </row>
    <row r="48" spans="1:9" ht="15.75" thickTop="1" x14ac:dyDescent="0.25">
      <c r="C48" s="154"/>
      <c r="D48" s="121"/>
      <c r="E48" s="121"/>
      <c r="F48" s="138"/>
      <c r="G48" s="128"/>
      <c r="H48" s="138"/>
      <c r="I48" s="152"/>
    </row>
    <row r="49" spans="3:9" x14ac:dyDescent="0.25">
      <c r="C49" s="154"/>
      <c r="D49" s="121"/>
      <c r="E49" s="121"/>
      <c r="F49" s="138"/>
      <c r="G49" s="128"/>
      <c r="H49" s="138"/>
      <c r="I49" s="152"/>
    </row>
    <row r="50" spans="3:9" x14ac:dyDescent="0.25">
      <c r="C50" s="154"/>
      <c r="D50" s="121"/>
      <c r="E50" s="121"/>
      <c r="F50" s="138"/>
      <c r="G50" s="128"/>
      <c r="H50" s="138"/>
    </row>
    <row r="51" spans="3:9" x14ac:dyDescent="0.25">
      <c r="C51" s="153"/>
      <c r="D51" s="153" t="s">
        <v>254</v>
      </c>
      <c r="E51" s="153"/>
      <c r="F51" s="138"/>
      <c r="G51" s="153"/>
      <c r="H51" s="138"/>
      <c r="I51" s="152"/>
    </row>
    <row r="52" spans="3:9" x14ac:dyDescent="0.25">
      <c r="C52" s="176" t="s">
        <v>255</v>
      </c>
      <c r="D52" s="176"/>
      <c r="E52" s="176"/>
      <c r="F52" s="176"/>
      <c r="G52" s="176"/>
      <c r="H52" s="176"/>
    </row>
    <row r="53" spans="3:9" x14ac:dyDescent="0.25">
      <c r="C53" s="153"/>
      <c r="D53" s="154" t="s">
        <v>256</v>
      </c>
      <c r="E53" s="154"/>
      <c r="F53" s="153"/>
      <c r="G53" s="153"/>
      <c r="H53" s="153"/>
    </row>
    <row r="54" spans="3:9" x14ac:dyDescent="0.25">
      <c r="C54" s="153"/>
      <c r="D54" s="154"/>
      <c r="E54" s="154"/>
      <c r="F54" s="153"/>
      <c r="G54" s="153"/>
      <c r="H54" s="153"/>
    </row>
    <row r="55" spans="3:9" x14ac:dyDescent="0.25">
      <c r="C55" s="153"/>
      <c r="D55" s="154" t="s">
        <v>257</v>
      </c>
      <c r="E55" s="154"/>
      <c r="F55" s="153"/>
      <c r="G55" s="153"/>
      <c r="H55" s="153"/>
    </row>
    <row r="56" spans="3:9" x14ac:dyDescent="0.25">
      <c r="C56" s="153"/>
      <c r="D56" s="154" t="s">
        <v>539</v>
      </c>
      <c r="E56" s="154"/>
      <c r="F56" s="153"/>
      <c r="G56" s="153"/>
      <c r="H56" s="153"/>
    </row>
    <row r="57" spans="3:9" x14ac:dyDescent="0.25">
      <c r="C57" s="153"/>
      <c r="D57" s="153" t="s">
        <v>258</v>
      </c>
      <c r="E57" s="153"/>
      <c r="G57" s="155"/>
    </row>
    <row r="59" spans="3:9" x14ac:dyDescent="0.25">
      <c r="F59" s="156"/>
      <c r="H59" s="156"/>
    </row>
    <row r="61" spans="3:9" x14ac:dyDescent="0.25">
      <c r="F61" s="156"/>
      <c r="H61" s="152"/>
    </row>
  </sheetData>
  <mergeCells count="6">
    <mergeCell ref="C52:H52"/>
    <mergeCell ref="C5:J5"/>
    <mergeCell ref="C6:J6"/>
    <mergeCell ref="C7:J7"/>
    <mergeCell ref="C8:J8"/>
    <mergeCell ref="C9:J9"/>
  </mergeCells>
  <pageMargins left="0.7" right="0.7" top="0.75" bottom="0.75" header="0.3" footer="0.3"/>
  <pageSetup paperSize="9" scale="7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EJECUCION PRESUPUESTARIA</vt:lpstr>
      <vt:lpstr>CXPAGAR OCTUBRE</vt:lpstr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COMUNICACION</cp:lastModifiedBy>
  <cp:lastPrinted>2024-11-11T15:44:12Z</cp:lastPrinted>
  <dcterms:created xsi:type="dcterms:W3CDTF">2021-07-29T18:58:50Z</dcterms:created>
  <dcterms:modified xsi:type="dcterms:W3CDTF">2024-11-11T16:29:59Z</dcterms:modified>
</cp:coreProperties>
</file>